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809"/>
  <workbookPr/>
  <mc:AlternateContent xmlns:mc="http://schemas.openxmlformats.org/markup-compatibility/2006">
    <mc:Choice Requires="x15">
      <x15ac:absPath xmlns:x15ac="http://schemas.microsoft.com/office/spreadsheetml/2010/11/ac" url="/Users/xieqiaorong/Desktop/1-论文/11-AC LAG2 2025/final/"/>
    </mc:Choice>
  </mc:AlternateContent>
  <bookViews>
    <workbookView xWindow="0" yWindow="460" windowWidth="25600" windowHeight="15540"/>
  </bookViews>
  <sheets>
    <sheet name="VBS-200m" sheetId="10" r:id="rId1"/>
    <sheet name="VBS-15m" sheetId="11" r:id="rId2"/>
  </sheets>
  <definedNames>
    <definedName name="_xlnm._FilterDatabase" localSheetId="1" hidden="1">'VBS-15m'!$A$26:$AW$68</definedName>
    <definedName name="_xlnm._FilterDatabase" localSheetId="0" hidden="1">'VBS-200m'!$A$26:$AW$68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0" l="1"/>
  <c r="D19" i="11"/>
  <c r="J27" i="11"/>
  <c r="M27" i="11"/>
  <c r="H27" i="11"/>
  <c r="N27" i="11"/>
  <c r="R26" i="11"/>
  <c r="Q27" i="11"/>
  <c r="J28" i="11"/>
  <c r="M28" i="11"/>
  <c r="H28" i="11"/>
  <c r="N28" i="11"/>
  <c r="Q28" i="11"/>
  <c r="J29" i="11"/>
  <c r="M29" i="11"/>
  <c r="H29" i="11"/>
  <c r="N29" i="11"/>
  <c r="Q29" i="11"/>
  <c r="J30" i="11"/>
  <c r="M30" i="11"/>
  <c r="H30" i="11"/>
  <c r="N30" i="11"/>
  <c r="Q30" i="11"/>
  <c r="J31" i="11"/>
  <c r="M31" i="11"/>
  <c r="H31" i="11"/>
  <c r="N31" i="11"/>
  <c r="Q31" i="11"/>
  <c r="J32" i="11"/>
  <c r="M32" i="11"/>
  <c r="H32" i="11"/>
  <c r="N32" i="11"/>
  <c r="Q32" i="11"/>
  <c r="J33" i="11"/>
  <c r="M33" i="11"/>
  <c r="H33" i="11"/>
  <c r="N33" i="11"/>
  <c r="Q33" i="11"/>
  <c r="J34" i="11"/>
  <c r="M34" i="11"/>
  <c r="H34" i="11"/>
  <c r="N34" i="11"/>
  <c r="Q34" i="11"/>
  <c r="J35" i="11"/>
  <c r="M35" i="11"/>
  <c r="H35" i="11"/>
  <c r="N35" i="11"/>
  <c r="Q35" i="11"/>
  <c r="J36" i="11"/>
  <c r="M36" i="11"/>
  <c r="H36" i="11"/>
  <c r="N36" i="11"/>
  <c r="Q36" i="11"/>
  <c r="J37" i="11"/>
  <c r="M37" i="11"/>
  <c r="H37" i="11"/>
  <c r="N37" i="11"/>
  <c r="Q37" i="11"/>
  <c r="J38" i="11"/>
  <c r="M38" i="11"/>
  <c r="H38" i="11"/>
  <c r="N38" i="11"/>
  <c r="Q38" i="11"/>
  <c r="J39" i="11"/>
  <c r="M39" i="11"/>
  <c r="H39" i="11"/>
  <c r="N39" i="11"/>
  <c r="Q39" i="11"/>
  <c r="J40" i="11"/>
  <c r="M40" i="11"/>
  <c r="H40" i="11"/>
  <c r="N40" i="11"/>
  <c r="Q40" i="11"/>
  <c r="J41" i="11"/>
  <c r="M41" i="11"/>
  <c r="H41" i="11"/>
  <c r="N41" i="11"/>
  <c r="Q41" i="11"/>
  <c r="J42" i="11"/>
  <c r="M42" i="11"/>
  <c r="H42" i="11"/>
  <c r="N42" i="11"/>
  <c r="Q42" i="11"/>
  <c r="J43" i="11"/>
  <c r="M43" i="11"/>
  <c r="H43" i="11"/>
  <c r="N43" i="11"/>
  <c r="Q43" i="11"/>
  <c r="J44" i="11"/>
  <c r="M44" i="11"/>
  <c r="H44" i="11"/>
  <c r="N44" i="11"/>
  <c r="Q44" i="11"/>
  <c r="J45" i="11"/>
  <c r="M45" i="11"/>
  <c r="H45" i="11"/>
  <c r="N45" i="11"/>
  <c r="Q45" i="11"/>
  <c r="J46" i="11"/>
  <c r="M46" i="11"/>
  <c r="H46" i="11"/>
  <c r="N46" i="11"/>
  <c r="Q46" i="11"/>
  <c r="J47" i="11"/>
  <c r="M47" i="11"/>
  <c r="H47" i="11"/>
  <c r="N47" i="11"/>
  <c r="Q47" i="11"/>
  <c r="J48" i="11"/>
  <c r="M48" i="11"/>
  <c r="H48" i="11"/>
  <c r="N48" i="11"/>
  <c r="Q48" i="11"/>
  <c r="J49" i="11"/>
  <c r="M49" i="11"/>
  <c r="H49" i="11"/>
  <c r="N49" i="11"/>
  <c r="Q49" i="11"/>
  <c r="J50" i="11"/>
  <c r="M50" i="11"/>
  <c r="H50" i="11"/>
  <c r="N50" i="11"/>
  <c r="Q50" i="11"/>
  <c r="J51" i="11"/>
  <c r="M51" i="11"/>
  <c r="H51" i="11"/>
  <c r="N51" i="11"/>
  <c r="Q51" i="11"/>
  <c r="J52" i="11"/>
  <c r="M52" i="11"/>
  <c r="H52" i="11"/>
  <c r="N52" i="11"/>
  <c r="Q52" i="11"/>
  <c r="J53" i="11"/>
  <c r="M53" i="11"/>
  <c r="H53" i="11"/>
  <c r="N53" i="11"/>
  <c r="Q53" i="11"/>
  <c r="J54" i="11"/>
  <c r="M54" i="11"/>
  <c r="H54" i="11"/>
  <c r="N54" i="11"/>
  <c r="Q54" i="11"/>
  <c r="J55" i="11"/>
  <c r="M55" i="11"/>
  <c r="H55" i="11"/>
  <c r="N55" i="11"/>
  <c r="Q55" i="11"/>
  <c r="J56" i="11"/>
  <c r="M56" i="11"/>
  <c r="H56" i="11"/>
  <c r="N56" i="11"/>
  <c r="Q56" i="11"/>
  <c r="J57" i="11"/>
  <c r="M57" i="11"/>
  <c r="H57" i="11"/>
  <c r="N57" i="11"/>
  <c r="Q57" i="11"/>
  <c r="J58" i="11"/>
  <c r="M58" i="11"/>
  <c r="H58" i="11"/>
  <c r="N58" i="11"/>
  <c r="Q58" i="11"/>
  <c r="J59" i="11"/>
  <c r="M59" i="11"/>
  <c r="H59" i="11"/>
  <c r="N59" i="11"/>
  <c r="Q59" i="11"/>
  <c r="J60" i="11"/>
  <c r="M60" i="11"/>
  <c r="H60" i="11"/>
  <c r="N60" i="11"/>
  <c r="Q60" i="11"/>
  <c r="J61" i="11"/>
  <c r="M61" i="11"/>
  <c r="H61" i="11"/>
  <c r="N61" i="11"/>
  <c r="Q61" i="11"/>
  <c r="J62" i="11"/>
  <c r="M62" i="11"/>
  <c r="H62" i="11"/>
  <c r="N62" i="11"/>
  <c r="Q62" i="11"/>
  <c r="J63" i="11"/>
  <c r="M63" i="11"/>
  <c r="H63" i="11"/>
  <c r="N63" i="11"/>
  <c r="Q63" i="11"/>
  <c r="J64" i="11"/>
  <c r="M64" i="11"/>
  <c r="H64" i="11"/>
  <c r="N64" i="11"/>
  <c r="Q64" i="11"/>
  <c r="J65" i="11"/>
  <c r="M65" i="11"/>
  <c r="H65" i="11"/>
  <c r="N65" i="11"/>
  <c r="Q65" i="11"/>
  <c r="J66" i="11"/>
  <c r="M66" i="11"/>
  <c r="H66" i="11"/>
  <c r="N66" i="11"/>
  <c r="Q66" i="11"/>
  <c r="J67" i="11"/>
  <c r="M67" i="11"/>
  <c r="H67" i="11"/>
  <c r="N67" i="11"/>
  <c r="Q67" i="11"/>
  <c r="J68" i="11"/>
  <c r="M68" i="11"/>
  <c r="H68" i="11"/>
  <c r="N68" i="11"/>
  <c r="Q68" i="11"/>
  <c r="Q18" i="11"/>
  <c r="S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18" i="11"/>
  <c r="T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18" i="11"/>
  <c r="U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18" i="11"/>
  <c r="V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18" i="11"/>
  <c r="W26" i="11"/>
  <c r="V27" i="11"/>
  <c r="V28" i="11"/>
  <c r="V29" i="11"/>
  <c r="V30" i="11"/>
  <c r="V31" i="11"/>
  <c r="V32" i="11"/>
  <c r="V33" i="11"/>
  <c r="V34" i="11"/>
  <c r="V35" i="11"/>
  <c r="V36" i="11"/>
  <c r="V37" i="11"/>
  <c r="V38" i="11"/>
  <c r="V39" i="11"/>
  <c r="V40" i="11"/>
  <c r="V41" i="11"/>
  <c r="V42" i="11"/>
  <c r="V43" i="11"/>
  <c r="V44" i="11"/>
  <c r="V45" i="11"/>
  <c r="V46" i="11"/>
  <c r="V47" i="11"/>
  <c r="V48" i="11"/>
  <c r="V49" i="11"/>
  <c r="V50" i="11"/>
  <c r="V51" i="11"/>
  <c r="V52" i="11"/>
  <c r="V53" i="11"/>
  <c r="V54" i="11"/>
  <c r="V55" i="11"/>
  <c r="V56" i="11"/>
  <c r="V57" i="11"/>
  <c r="V58" i="11"/>
  <c r="V59" i="11"/>
  <c r="V60" i="11"/>
  <c r="V61" i="11"/>
  <c r="V62" i="11"/>
  <c r="V63" i="11"/>
  <c r="V64" i="11"/>
  <c r="V65" i="11"/>
  <c r="V66" i="11"/>
  <c r="V67" i="11"/>
  <c r="V68" i="11"/>
  <c r="V18" i="11"/>
  <c r="X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5" i="11"/>
  <c r="W46" i="11"/>
  <c r="W47" i="11"/>
  <c r="W48" i="11"/>
  <c r="W49" i="11"/>
  <c r="W50" i="11"/>
  <c r="W51" i="11"/>
  <c r="W52" i="11"/>
  <c r="W53" i="11"/>
  <c r="W54" i="11"/>
  <c r="W55" i="11"/>
  <c r="W56" i="11"/>
  <c r="W57" i="11"/>
  <c r="W58" i="11"/>
  <c r="W59" i="11"/>
  <c r="W60" i="11"/>
  <c r="W61" i="11"/>
  <c r="W62" i="11"/>
  <c r="W63" i="11"/>
  <c r="W64" i="11"/>
  <c r="W65" i="11"/>
  <c r="W66" i="11"/>
  <c r="W67" i="11"/>
  <c r="W68" i="11"/>
  <c r="W18" i="11"/>
  <c r="Y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18" i="11"/>
  <c r="Z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42" i="11"/>
  <c r="Y43" i="11"/>
  <c r="Y44" i="11"/>
  <c r="Y45" i="11"/>
  <c r="Y46" i="11"/>
  <c r="Y47" i="11"/>
  <c r="Y48" i="11"/>
  <c r="Y49" i="11"/>
  <c r="Y50" i="11"/>
  <c r="Y51" i="11"/>
  <c r="Y52" i="11"/>
  <c r="Y53" i="11"/>
  <c r="Y54" i="11"/>
  <c r="Y55" i="11"/>
  <c r="Y56" i="11"/>
  <c r="Y57" i="11"/>
  <c r="Y58" i="11"/>
  <c r="Y59" i="11"/>
  <c r="Y60" i="11"/>
  <c r="Y61" i="11"/>
  <c r="Y62" i="11"/>
  <c r="Y63" i="11"/>
  <c r="Y64" i="11"/>
  <c r="Y65" i="11"/>
  <c r="Y66" i="11"/>
  <c r="Y67" i="11"/>
  <c r="Y68" i="11"/>
  <c r="Y18" i="11"/>
  <c r="AA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48" i="11"/>
  <c r="Z49" i="11"/>
  <c r="Z50" i="11"/>
  <c r="Z51" i="11"/>
  <c r="Z52" i="11"/>
  <c r="Z53" i="11"/>
  <c r="Z54" i="11"/>
  <c r="Z55" i="11"/>
  <c r="Z56" i="11"/>
  <c r="Z57" i="11"/>
  <c r="Z58" i="11"/>
  <c r="Z59" i="11"/>
  <c r="Z60" i="11"/>
  <c r="Z61" i="11"/>
  <c r="Z62" i="11"/>
  <c r="Z63" i="11"/>
  <c r="Z64" i="11"/>
  <c r="Z65" i="11"/>
  <c r="Z66" i="11"/>
  <c r="Z67" i="11"/>
  <c r="Z68" i="11"/>
  <c r="Z18" i="11"/>
  <c r="AB26" i="11"/>
  <c r="AA27" i="11"/>
  <c r="AA28" i="11"/>
  <c r="AA29" i="11"/>
  <c r="AA30" i="11"/>
  <c r="AA31" i="11"/>
  <c r="AA32" i="11"/>
  <c r="AA33" i="11"/>
  <c r="AA34" i="11"/>
  <c r="AA35" i="11"/>
  <c r="AA36" i="11"/>
  <c r="AA37" i="11"/>
  <c r="AA38" i="11"/>
  <c r="AA39" i="11"/>
  <c r="AA40" i="11"/>
  <c r="AA41" i="11"/>
  <c r="AA42" i="11"/>
  <c r="AA43" i="11"/>
  <c r="AA44" i="11"/>
  <c r="AA45" i="11"/>
  <c r="AA46" i="11"/>
  <c r="AA47" i="11"/>
  <c r="AA48" i="11"/>
  <c r="AA49" i="11"/>
  <c r="AA50" i="11"/>
  <c r="AA51" i="11"/>
  <c r="AA52" i="11"/>
  <c r="AA53" i="11"/>
  <c r="AA54" i="11"/>
  <c r="AA55" i="11"/>
  <c r="AA56" i="11"/>
  <c r="AA57" i="11"/>
  <c r="AA58" i="11"/>
  <c r="AA59" i="11"/>
  <c r="AA60" i="11"/>
  <c r="AA61" i="11"/>
  <c r="AA62" i="11"/>
  <c r="AA63" i="11"/>
  <c r="AA64" i="11"/>
  <c r="AA65" i="11"/>
  <c r="AA66" i="11"/>
  <c r="AA67" i="11"/>
  <c r="AA68" i="11"/>
  <c r="AA18" i="11"/>
  <c r="AC26" i="11"/>
  <c r="AB27" i="11"/>
  <c r="AB28" i="11"/>
  <c r="AB29" i="11"/>
  <c r="AB30" i="11"/>
  <c r="AB31" i="11"/>
  <c r="AB32" i="11"/>
  <c r="AB33" i="11"/>
  <c r="AB34" i="11"/>
  <c r="AB35" i="11"/>
  <c r="AB36" i="11"/>
  <c r="AB37" i="11"/>
  <c r="AB38" i="11"/>
  <c r="AB39" i="11"/>
  <c r="AB40" i="11"/>
  <c r="AB41" i="11"/>
  <c r="AB42" i="11"/>
  <c r="AB43" i="11"/>
  <c r="AB44" i="11"/>
  <c r="AB45" i="11"/>
  <c r="AB46" i="11"/>
  <c r="AB47" i="11"/>
  <c r="AB48" i="11"/>
  <c r="AB49" i="11"/>
  <c r="AB50" i="11"/>
  <c r="AB51" i="11"/>
  <c r="AB52" i="11"/>
  <c r="AB53" i="11"/>
  <c r="AB54" i="11"/>
  <c r="AB55" i="11"/>
  <c r="AB56" i="11"/>
  <c r="AB57" i="11"/>
  <c r="AB58" i="11"/>
  <c r="AB59" i="11"/>
  <c r="AB60" i="11"/>
  <c r="AB61" i="11"/>
  <c r="AB62" i="11"/>
  <c r="AB63" i="11"/>
  <c r="AB64" i="11"/>
  <c r="AB65" i="11"/>
  <c r="AB66" i="11"/>
  <c r="AB67" i="11"/>
  <c r="AB68" i="11"/>
  <c r="AB18" i="11"/>
  <c r="AD26" i="11"/>
  <c r="AC27" i="11"/>
  <c r="AC28" i="11"/>
  <c r="AC29" i="11"/>
  <c r="AC30" i="11"/>
  <c r="AC31" i="11"/>
  <c r="AC32" i="11"/>
  <c r="AC33" i="11"/>
  <c r="AC34" i="11"/>
  <c r="AC35" i="11"/>
  <c r="AC36" i="11"/>
  <c r="AC37" i="11"/>
  <c r="AC38" i="11"/>
  <c r="AC39" i="11"/>
  <c r="AC40" i="11"/>
  <c r="AC41" i="11"/>
  <c r="AC42" i="11"/>
  <c r="AC43" i="11"/>
  <c r="AC44" i="11"/>
  <c r="AC45" i="11"/>
  <c r="AC46" i="11"/>
  <c r="AC47" i="11"/>
  <c r="AC48" i="11"/>
  <c r="AC49" i="11"/>
  <c r="AC50" i="11"/>
  <c r="AC51" i="11"/>
  <c r="AC52" i="11"/>
  <c r="AC53" i="11"/>
  <c r="AC54" i="11"/>
  <c r="AC55" i="11"/>
  <c r="AC56" i="11"/>
  <c r="AC57" i="11"/>
  <c r="AC58" i="11"/>
  <c r="AC59" i="11"/>
  <c r="AC60" i="11"/>
  <c r="AC61" i="11"/>
  <c r="AC62" i="11"/>
  <c r="AC63" i="11"/>
  <c r="AC64" i="11"/>
  <c r="AC65" i="11"/>
  <c r="I66" i="11"/>
  <c r="AC66" i="11"/>
  <c r="AC67" i="11"/>
  <c r="AC68" i="11"/>
  <c r="AC18" i="11"/>
  <c r="AE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48" i="11"/>
  <c r="AD49" i="11"/>
  <c r="AD50" i="11"/>
  <c r="AD51" i="11"/>
  <c r="AD52" i="11"/>
  <c r="AD53" i="11"/>
  <c r="I54" i="11"/>
  <c r="AD54" i="11"/>
  <c r="AD55" i="11"/>
  <c r="AD56" i="11"/>
  <c r="AD57" i="11"/>
  <c r="AD58" i="11"/>
  <c r="AD59" i="11"/>
  <c r="AD60" i="11"/>
  <c r="AD61" i="11"/>
  <c r="I62" i="11"/>
  <c r="AD62" i="11"/>
  <c r="AD63" i="11"/>
  <c r="I64" i="11"/>
  <c r="AD64" i="11"/>
  <c r="AD65" i="11"/>
  <c r="AD66" i="11"/>
  <c r="AD67" i="11"/>
  <c r="AD68" i="11"/>
  <c r="AD18" i="11"/>
  <c r="AF26" i="11"/>
  <c r="AE27" i="11"/>
  <c r="AE28" i="11"/>
  <c r="AE29" i="11"/>
  <c r="AE30" i="11"/>
  <c r="AE31" i="11"/>
  <c r="I32" i="11"/>
  <c r="AE32" i="11"/>
  <c r="AE33" i="11"/>
  <c r="AE34" i="11"/>
  <c r="AE35" i="11"/>
  <c r="AE36" i="11"/>
  <c r="AE37" i="11"/>
  <c r="AE38" i="11"/>
  <c r="AE39" i="11"/>
  <c r="AE40" i="11"/>
  <c r="AE41" i="11"/>
  <c r="AE42" i="11"/>
  <c r="AE43" i="11"/>
  <c r="AE44" i="11"/>
  <c r="AE45" i="11"/>
  <c r="AE46" i="11"/>
  <c r="AE47" i="11"/>
  <c r="AE48" i="11"/>
  <c r="AE49" i="11"/>
  <c r="AE50" i="11"/>
  <c r="AE51" i="11"/>
  <c r="AE52" i="11"/>
  <c r="AE53" i="11"/>
  <c r="AE54" i="11"/>
  <c r="AE55" i="11"/>
  <c r="AE56" i="11"/>
  <c r="AE57" i="11"/>
  <c r="I58" i="11"/>
  <c r="AE58" i="11"/>
  <c r="AE59" i="11"/>
  <c r="AE60" i="11"/>
  <c r="I61" i="11"/>
  <c r="AE61" i="11"/>
  <c r="AE62" i="11"/>
  <c r="AE63" i="11"/>
  <c r="AE64" i="11"/>
  <c r="AE65" i="11"/>
  <c r="AE66" i="11"/>
  <c r="AE67" i="11"/>
  <c r="AE68" i="11"/>
  <c r="AE18" i="11"/>
  <c r="AG26" i="11"/>
  <c r="AF27" i="11"/>
  <c r="AF28" i="11"/>
  <c r="AF29" i="11"/>
  <c r="I30" i="11"/>
  <c r="AF30" i="11"/>
  <c r="I31" i="11"/>
  <c r="AF31" i="11"/>
  <c r="AF32" i="11"/>
  <c r="AF33" i="11"/>
  <c r="AF34" i="11"/>
  <c r="AF35" i="11"/>
  <c r="AF36" i="11"/>
  <c r="AF37" i="11"/>
  <c r="AF38" i="11"/>
  <c r="AF39" i="11"/>
  <c r="AF40" i="11"/>
  <c r="AF41" i="11"/>
  <c r="AF42" i="11"/>
  <c r="AF43" i="11"/>
  <c r="AF44" i="11"/>
  <c r="AF45" i="11"/>
  <c r="AF46" i="11"/>
  <c r="AF47" i="11"/>
  <c r="AF48" i="11"/>
  <c r="AF49" i="11"/>
  <c r="AF50" i="11"/>
  <c r="AF51" i="11"/>
  <c r="AF52" i="11"/>
  <c r="AF53" i="11"/>
  <c r="AF54" i="11"/>
  <c r="AF55" i="11"/>
  <c r="AF56" i="11"/>
  <c r="AF57" i="11"/>
  <c r="AF58" i="11"/>
  <c r="AF59" i="11"/>
  <c r="AF60" i="11"/>
  <c r="AF61" i="11"/>
  <c r="AF62" i="11"/>
  <c r="AF63" i="11"/>
  <c r="AF64" i="11"/>
  <c r="AF65" i="11"/>
  <c r="AF66" i="11"/>
  <c r="AF67" i="11"/>
  <c r="AF68" i="11"/>
  <c r="AF18" i="11"/>
  <c r="AH26" i="11"/>
  <c r="AG27" i="11"/>
  <c r="AG28" i="11"/>
  <c r="AG29" i="11"/>
  <c r="AG30" i="11"/>
  <c r="AG31" i="11"/>
  <c r="AG32" i="11"/>
  <c r="AG33" i="11"/>
  <c r="AG34" i="11"/>
  <c r="AG35" i="11"/>
  <c r="I36" i="11"/>
  <c r="AG36" i="11"/>
  <c r="AG37" i="11"/>
  <c r="AG38" i="11"/>
  <c r="AG39" i="11"/>
  <c r="AG40" i="11"/>
  <c r="AG41" i="11"/>
  <c r="AG42" i="11"/>
  <c r="AG43" i="11"/>
  <c r="AG44" i="11"/>
  <c r="AG45" i="11"/>
  <c r="AG46" i="11"/>
  <c r="AG47" i="11"/>
  <c r="AG48" i="11"/>
  <c r="AG49" i="11"/>
  <c r="I50" i="11"/>
  <c r="AG50" i="11"/>
  <c r="AG51" i="11"/>
  <c r="I52" i="11"/>
  <c r="AG52" i="11"/>
  <c r="AG53" i="11"/>
  <c r="AG54" i="11"/>
  <c r="AG55" i="11"/>
  <c r="I56" i="11"/>
  <c r="AG56" i="11"/>
  <c r="AG57" i="11"/>
  <c r="AG58" i="11"/>
  <c r="I59" i="11"/>
  <c r="AG59" i="11"/>
  <c r="AG60" i="11"/>
  <c r="AG61" i="11"/>
  <c r="AG62" i="11"/>
  <c r="AG63" i="11"/>
  <c r="AG64" i="11"/>
  <c r="AG65" i="11"/>
  <c r="AG66" i="11"/>
  <c r="AG67" i="11"/>
  <c r="I68" i="11"/>
  <c r="AG68" i="11"/>
  <c r="AG18" i="11"/>
  <c r="AI26" i="11"/>
  <c r="AH27" i="11"/>
  <c r="AH28" i="11"/>
  <c r="I29" i="11"/>
  <c r="AH29" i="11"/>
  <c r="AH30" i="11"/>
  <c r="AH31" i="11"/>
  <c r="AH32" i="11"/>
  <c r="AH33" i="11"/>
  <c r="AH34" i="11"/>
  <c r="I35" i="11"/>
  <c r="AH35" i="11"/>
  <c r="AH36" i="11"/>
  <c r="AH37" i="11"/>
  <c r="AH38" i="11"/>
  <c r="AH39" i="11"/>
  <c r="AH40" i="11"/>
  <c r="AH41" i="11"/>
  <c r="AH42" i="11"/>
  <c r="AH43" i="11"/>
  <c r="AH44" i="11"/>
  <c r="AH45" i="11"/>
  <c r="I46" i="11"/>
  <c r="AH46" i="11"/>
  <c r="AH47" i="11"/>
  <c r="AH48" i="11"/>
  <c r="I49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H62" i="11"/>
  <c r="AH63" i="11"/>
  <c r="AH64" i="11"/>
  <c r="AH65" i="11"/>
  <c r="AH66" i="11"/>
  <c r="AH67" i="11"/>
  <c r="AH68" i="11"/>
  <c r="AH18" i="11"/>
  <c r="AJ26" i="11"/>
  <c r="I27" i="11"/>
  <c r="AI27" i="11"/>
  <c r="AI28" i="11"/>
  <c r="AI29" i="11"/>
  <c r="AI30" i="11"/>
  <c r="AI31" i="11"/>
  <c r="AI32" i="11"/>
  <c r="AI33" i="11"/>
  <c r="AI34" i="11"/>
  <c r="AI35" i="11"/>
  <c r="AI36" i="11"/>
  <c r="AI37" i="11"/>
  <c r="AI38" i="11"/>
  <c r="AI39" i="11"/>
  <c r="AI40" i="11"/>
  <c r="I41" i="11"/>
  <c r="AI41" i="11"/>
  <c r="AI42" i="11"/>
  <c r="AI43" i="11"/>
  <c r="I44" i="11"/>
  <c r="AI44" i="11"/>
  <c r="I45" i="11"/>
  <c r="AI45" i="11"/>
  <c r="AI46" i="11"/>
  <c r="AI47" i="11"/>
  <c r="AI48" i="11"/>
  <c r="AI49" i="11"/>
  <c r="AI50" i="11"/>
  <c r="I51" i="11"/>
  <c r="AI51" i="11"/>
  <c r="AI52" i="11"/>
  <c r="AI53" i="11"/>
  <c r="AI54" i="11"/>
  <c r="AI55" i="11"/>
  <c r="AI56" i="11"/>
  <c r="I57" i="11"/>
  <c r="AI57" i="11"/>
  <c r="AI58" i="11"/>
  <c r="AI59" i="11"/>
  <c r="I60" i="11"/>
  <c r="AI60" i="11"/>
  <c r="AI61" i="11"/>
  <c r="AI62" i="11"/>
  <c r="AI63" i="11"/>
  <c r="AI64" i="11"/>
  <c r="AI65" i="11"/>
  <c r="AI66" i="11"/>
  <c r="AI67" i="11"/>
  <c r="AI68" i="11"/>
  <c r="AI18" i="11"/>
  <c r="AJ27" i="11"/>
  <c r="AK26" i="11"/>
  <c r="I28" i="11"/>
  <c r="AJ28" i="11"/>
  <c r="AJ29" i="11"/>
  <c r="AJ30" i="11"/>
  <c r="AJ31" i="11"/>
  <c r="AJ32" i="11"/>
  <c r="AJ33" i="11"/>
  <c r="AJ34" i="11"/>
  <c r="AJ35" i="11"/>
  <c r="AJ36" i="11"/>
  <c r="AJ37" i="11"/>
  <c r="AJ38" i="11"/>
  <c r="AJ39" i="11"/>
  <c r="AJ40" i="11"/>
  <c r="AJ41" i="11"/>
  <c r="AJ42" i="11"/>
  <c r="AJ43" i="11"/>
  <c r="AJ44" i="11"/>
  <c r="AJ45" i="11"/>
  <c r="AJ46" i="11"/>
  <c r="AJ47" i="11"/>
  <c r="I48" i="11"/>
  <c r="AJ48" i="11"/>
  <c r="AJ49" i="11"/>
  <c r="AJ50" i="11"/>
  <c r="AJ51" i="11"/>
  <c r="AJ52" i="11"/>
  <c r="AJ53" i="11"/>
  <c r="AJ54" i="11"/>
  <c r="AJ55" i="11"/>
  <c r="AJ56" i="11"/>
  <c r="AJ57" i="11"/>
  <c r="AJ58" i="11"/>
  <c r="AJ59" i="11"/>
  <c r="AJ60" i="11"/>
  <c r="AJ61" i="11"/>
  <c r="AJ62" i="11"/>
  <c r="I63" i="11"/>
  <c r="AJ63" i="11"/>
  <c r="AJ64" i="11"/>
  <c r="I65" i="11"/>
  <c r="AJ65" i="11"/>
  <c r="AJ66" i="11"/>
  <c r="AJ67" i="11"/>
  <c r="AJ68" i="11"/>
  <c r="AJ18" i="11"/>
  <c r="AK27" i="11"/>
  <c r="AK28" i="11"/>
  <c r="AK29" i="11"/>
  <c r="AK30" i="11"/>
  <c r="AK31" i="11"/>
  <c r="AK32" i="11"/>
  <c r="AL26" i="11"/>
  <c r="AK33" i="11"/>
  <c r="AK34" i="11"/>
  <c r="AK35" i="11"/>
  <c r="AK36" i="11"/>
  <c r="AK37" i="11"/>
  <c r="AK38" i="11"/>
  <c r="AK39" i="11"/>
  <c r="AK40" i="11"/>
  <c r="AK41" i="11"/>
  <c r="I42" i="11"/>
  <c r="AK42" i="11"/>
  <c r="I43" i="11"/>
  <c r="AK43" i="11"/>
  <c r="AK44" i="11"/>
  <c r="AK45" i="11"/>
  <c r="AK46" i="11"/>
  <c r="AK47" i="11"/>
  <c r="AK48" i="11"/>
  <c r="AK49" i="11"/>
  <c r="AK50" i="11"/>
  <c r="AK51" i="11"/>
  <c r="AK52" i="11"/>
  <c r="AK53" i="11"/>
  <c r="AK54" i="11"/>
  <c r="AK55" i="11"/>
  <c r="AK56" i="11"/>
  <c r="AK57" i="11"/>
  <c r="AK58" i="11"/>
  <c r="AK59" i="11"/>
  <c r="AK60" i="11"/>
  <c r="AK61" i="11"/>
  <c r="AK62" i="11"/>
  <c r="AK63" i="11"/>
  <c r="AK64" i="11"/>
  <c r="AK65" i="11"/>
  <c r="AK66" i="11"/>
  <c r="AK67" i="11"/>
  <c r="AK68" i="11"/>
  <c r="AK18" i="11"/>
  <c r="AL27" i="11"/>
  <c r="AL28" i="11"/>
  <c r="AL29" i="11"/>
  <c r="AL30" i="11"/>
  <c r="AL31" i="11"/>
  <c r="AL32" i="11"/>
  <c r="AM26" i="11"/>
  <c r="AL33" i="11"/>
  <c r="I34" i="11"/>
  <c r="AL34" i="11"/>
  <c r="AL35" i="11"/>
  <c r="AL36" i="11"/>
  <c r="I37" i="11"/>
  <c r="AL37" i="11"/>
  <c r="AL38" i="11"/>
  <c r="AL39" i="11"/>
  <c r="AL40" i="11"/>
  <c r="AL41" i="11"/>
  <c r="AL42" i="11"/>
  <c r="AL43" i="11"/>
  <c r="AL44" i="11"/>
  <c r="AL45" i="11"/>
  <c r="AL46" i="11"/>
  <c r="AL47" i="11"/>
  <c r="AL48" i="11"/>
  <c r="AL49" i="11"/>
  <c r="AL50" i="11"/>
  <c r="AL51" i="11"/>
  <c r="AL52" i="11"/>
  <c r="AL53" i="11"/>
  <c r="AL54" i="11"/>
  <c r="I55" i="11"/>
  <c r="AL55" i="11"/>
  <c r="AL56" i="11"/>
  <c r="AL57" i="11"/>
  <c r="AL58" i="11"/>
  <c r="AL59" i="11"/>
  <c r="AL60" i="11"/>
  <c r="AL61" i="11"/>
  <c r="AL62" i="11"/>
  <c r="AL63" i="11"/>
  <c r="AL64" i="11"/>
  <c r="AL65" i="11"/>
  <c r="AL66" i="11"/>
  <c r="AL67" i="11"/>
  <c r="AL68" i="11"/>
  <c r="AL18" i="11"/>
  <c r="AM27" i="11"/>
  <c r="AM28" i="11"/>
  <c r="AM29" i="11"/>
  <c r="AM30" i="11"/>
  <c r="AM31" i="11"/>
  <c r="AM32" i="11"/>
  <c r="AN26" i="11"/>
  <c r="I33" i="11"/>
  <c r="AM33" i="11"/>
  <c r="AM34" i="11"/>
  <c r="AM35" i="11"/>
  <c r="AM36" i="11"/>
  <c r="AM37" i="11"/>
  <c r="I38" i="11"/>
  <c r="AM38" i="11"/>
  <c r="I39" i="11"/>
  <c r="AM39" i="11"/>
  <c r="AM40" i="11"/>
  <c r="AM41" i="11"/>
  <c r="AM42" i="11"/>
  <c r="AM43" i="11"/>
  <c r="AM44" i="11"/>
  <c r="AM45" i="11"/>
  <c r="AM46" i="11"/>
  <c r="AM47" i="11"/>
  <c r="AM48" i="11"/>
  <c r="AM49" i="11"/>
  <c r="AM50" i="11"/>
  <c r="AM51" i="11"/>
  <c r="AM52" i="11"/>
  <c r="AM53" i="11"/>
  <c r="AM54" i="11"/>
  <c r="AM55" i="11"/>
  <c r="AM56" i="11"/>
  <c r="AM57" i="11"/>
  <c r="AM58" i="11"/>
  <c r="AM59" i="11"/>
  <c r="AM60" i="11"/>
  <c r="AM61" i="11"/>
  <c r="AM62" i="11"/>
  <c r="AM63" i="11"/>
  <c r="AM64" i="11"/>
  <c r="AM65" i="11"/>
  <c r="AM66" i="11"/>
  <c r="I67" i="11"/>
  <c r="AM67" i="11"/>
  <c r="AM68" i="11"/>
  <c r="AM18" i="11"/>
  <c r="AN27" i="11"/>
  <c r="AN28" i="11"/>
  <c r="AN29" i="11"/>
  <c r="AN30" i="11"/>
  <c r="AN31" i="11"/>
  <c r="AN32" i="11"/>
  <c r="AN33" i="11"/>
  <c r="AN34" i="11"/>
  <c r="AN35" i="11"/>
  <c r="AN36" i="11"/>
  <c r="AN37" i="11"/>
  <c r="AN38" i="11"/>
  <c r="AN39" i="11"/>
  <c r="AO26" i="11"/>
  <c r="I40" i="11"/>
  <c r="AN40" i="11"/>
  <c r="AN41" i="11"/>
  <c r="AN42" i="11"/>
  <c r="AN43" i="11"/>
  <c r="AN44" i="11"/>
  <c r="AN45" i="11"/>
  <c r="AN46" i="11"/>
  <c r="I47" i="11"/>
  <c r="AN47" i="11"/>
  <c r="AN48" i="11"/>
  <c r="AN49" i="11"/>
  <c r="AN50" i="11"/>
  <c r="AN51" i="11"/>
  <c r="AN52" i="11"/>
  <c r="I53" i="11"/>
  <c r="AN53" i="11"/>
  <c r="AN54" i="11"/>
  <c r="AN55" i="11"/>
  <c r="AN56" i="11"/>
  <c r="AN57" i="11"/>
  <c r="AN58" i="11"/>
  <c r="AN59" i="11"/>
  <c r="AN60" i="11"/>
  <c r="AN61" i="11"/>
  <c r="AN62" i="11"/>
  <c r="AN63" i="11"/>
  <c r="AN64" i="11"/>
  <c r="AN65" i="11"/>
  <c r="AN66" i="11"/>
  <c r="AN67" i="11"/>
  <c r="AN68" i="11"/>
  <c r="AN18" i="11"/>
  <c r="AO27" i="11"/>
  <c r="AO28" i="11"/>
  <c r="AO29" i="11"/>
  <c r="AO30" i="11"/>
  <c r="AO31" i="11"/>
  <c r="AO32" i="11"/>
  <c r="AO33" i="11"/>
  <c r="AO34" i="11"/>
  <c r="AO35" i="11"/>
  <c r="AO36" i="11"/>
  <c r="AO37" i="11"/>
  <c r="AO38" i="11"/>
  <c r="AO39" i="11"/>
  <c r="AO40" i="11"/>
  <c r="AO41" i="11"/>
  <c r="AO42" i="11"/>
  <c r="AO43" i="11"/>
  <c r="AO44" i="11"/>
  <c r="AO45" i="11"/>
  <c r="AO46" i="11"/>
  <c r="AO47" i="11"/>
  <c r="AO48" i="11"/>
  <c r="AO49" i="11"/>
  <c r="AO50" i="11"/>
  <c r="AO51" i="11"/>
  <c r="AO52" i="11"/>
  <c r="AO53" i="11"/>
  <c r="AO54" i="11"/>
  <c r="AO55" i="11"/>
  <c r="AO56" i="11"/>
  <c r="AO57" i="11"/>
  <c r="AO58" i="11"/>
  <c r="AO59" i="11"/>
  <c r="AO60" i="11"/>
  <c r="AO61" i="11"/>
  <c r="AO62" i="11"/>
  <c r="AO63" i="11"/>
  <c r="AO64" i="11"/>
  <c r="AO65" i="11"/>
  <c r="AO66" i="11"/>
  <c r="AO67" i="11"/>
  <c r="AO68" i="11"/>
  <c r="AO18" i="11"/>
  <c r="AP27" i="11"/>
  <c r="AP28" i="11"/>
  <c r="AP29" i="11"/>
  <c r="AP30" i="11"/>
  <c r="AP31" i="11"/>
  <c r="AP32" i="11"/>
  <c r="AP33" i="11"/>
  <c r="AP34" i="11"/>
  <c r="AP35" i="11"/>
  <c r="AP36" i="11"/>
  <c r="AP37" i="11"/>
  <c r="AP38" i="11"/>
  <c r="AP39" i="11"/>
  <c r="AP40" i="11"/>
  <c r="AP41" i="11"/>
  <c r="AP42" i="11"/>
  <c r="AP43" i="11"/>
  <c r="AP44" i="11"/>
  <c r="AP45" i="11"/>
  <c r="AP46" i="11"/>
  <c r="AP47" i="11"/>
  <c r="AP48" i="11"/>
  <c r="AP49" i="11"/>
  <c r="AP50" i="11"/>
  <c r="AP51" i="11"/>
  <c r="AP52" i="11"/>
  <c r="AP53" i="11"/>
  <c r="AP54" i="11"/>
  <c r="AP55" i="11"/>
  <c r="AP56" i="11"/>
  <c r="AP57" i="11"/>
  <c r="AP58" i="11"/>
  <c r="AP59" i="11"/>
  <c r="AP60" i="11"/>
  <c r="AP61" i="11"/>
  <c r="AP62" i="11"/>
  <c r="AP63" i="11"/>
  <c r="AP64" i="11"/>
  <c r="AP65" i="11"/>
  <c r="AP66" i="11"/>
  <c r="AP67" i="11"/>
  <c r="AP68" i="11"/>
  <c r="AP18" i="11"/>
  <c r="AQ27" i="11"/>
  <c r="AQ28" i="11"/>
  <c r="AQ29" i="11"/>
  <c r="AQ30" i="11"/>
  <c r="AQ31" i="11"/>
  <c r="AQ32" i="11"/>
  <c r="AQ33" i="11"/>
  <c r="AQ34" i="11"/>
  <c r="AQ35" i="11"/>
  <c r="AQ36" i="11"/>
  <c r="AQ37" i="11"/>
  <c r="AQ38" i="11"/>
  <c r="AQ39" i="11"/>
  <c r="AQ40" i="11"/>
  <c r="AQ41" i="11"/>
  <c r="AQ42" i="11"/>
  <c r="AQ43" i="11"/>
  <c r="AQ44" i="11"/>
  <c r="AQ45" i="11"/>
  <c r="AQ46" i="11"/>
  <c r="AQ47" i="11"/>
  <c r="AQ48" i="11"/>
  <c r="AQ49" i="11"/>
  <c r="AQ50" i="11"/>
  <c r="AQ51" i="11"/>
  <c r="AQ52" i="11"/>
  <c r="AQ53" i="11"/>
  <c r="AQ54" i="11"/>
  <c r="AQ55" i="11"/>
  <c r="AQ56" i="11"/>
  <c r="AQ57" i="11"/>
  <c r="AQ58" i="11"/>
  <c r="AQ59" i="11"/>
  <c r="AQ60" i="11"/>
  <c r="AQ61" i="11"/>
  <c r="AQ62" i="11"/>
  <c r="AQ63" i="11"/>
  <c r="AQ64" i="11"/>
  <c r="AQ65" i="11"/>
  <c r="AQ66" i="11"/>
  <c r="AQ67" i="11"/>
  <c r="AQ68" i="11"/>
  <c r="AQ18" i="11"/>
  <c r="AR27" i="11"/>
  <c r="AR28" i="11"/>
  <c r="AR29" i="11"/>
  <c r="AR30" i="11"/>
  <c r="AR31" i="11"/>
  <c r="AR32" i="11"/>
  <c r="AR33" i="11"/>
  <c r="AR34" i="11"/>
  <c r="AR35" i="11"/>
  <c r="AR36" i="11"/>
  <c r="AR37" i="11"/>
  <c r="AR38" i="11"/>
  <c r="AR39" i="11"/>
  <c r="AR40" i="11"/>
  <c r="AR41" i="11"/>
  <c r="AR42" i="11"/>
  <c r="AR43" i="11"/>
  <c r="AR44" i="11"/>
  <c r="AR45" i="11"/>
  <c r="AR46" i="11"/>
  <c r="AR47" i="11"/>
  <c r="AR48" i="11"/>
  <c r="AR49" i="11"/>
  <c r="AR50" i="11"/>
  <c r="AR51" i="11"/>
  <c r="AR52" i="11"/>
  <c r="AR53" i="11"/>
  <c r="AR54" i="11"/>
  <c r="AR55" i="11"/>
  <c r="AR56" i="11"/>
  <c r="AR57" i="11"/>
  <c r="AR58" i="11"/>
  <c r="AR59" i="11"/>
  <c r="AR60" i="11"/>
  <c r="AR61" i="11"/>
  <c r="AR62" i="11"/>
  <c r="AR63" i="11"/>
  <c r="AR64" i="11"/>
  <c r="AR65" i="11"/>
  <c r="AR66" i="11"/>
  <c r="AR67" i="11"/>
  <c r="AR68" i="11"/>
  <c r="AR18" i="11"/>
  <c r="AT18" i="11"/>
  <c r="Q19" i="11"/>
  <c r="Q21" i="11"/>
  <c r="Q22" i="11"/>
  <c r="R19" i="11"/>
  <c r="R21" i="11"/>
  <c r="R22" i="11"/>
  <c r="S19" i="11"/>
  <c r="S21" i="11"/>
  <c r="S22" i="11"/>
  <c r="T19" i="11"/>
  <c r="T21" i="11"/>
  <c r="T22" i="11"/>
  <c r="U19" i="11"/>
  <c r="U21" i="11"/>
  <c r="U22" i="11"/>
  <c r="V19" i="11"/>
  <c r="V21" i="11"/>
  <c r="V22" i="11"/>
  <c r="W19" i="11"/>
  <c r="W21" i="11"/>
  <c r="W22" i="11"/>
  <c r="X19" i="11"/>
  <c r="X21" i="11"/>
  <c r="X22" i="11"/>
  <c r="Y19" i="11"/>
  <c r="Y21" i="11"/>
  <c r="Y22" i="11"/>
  <c r="Z19" i="11"/>
  <c r="Z21" i="11"/>
  <c r="Z22" i="11"/>
  <c r="AA19" i="11"/>
  <c r="AA21" i="11"/>
  <c r="AA22" i="11"/>
  <c r="AB19" i="11"/>
  <c r="AB21" i="11"/>
  <c r="AB22" i="11"/>
  <c r="AC19" i="11"/>
  <c r="AC21" i="11"/>
  <c r="AC22" i="11"/>
  <c r="AD19" i="11"/>
  <c r="AD21" i="11"/>
  <c r="AD22" i="11"/>
  <c r="AE19" i="11"/>
  <c r="AE21" i="11"/>
  <c r="AE22" i="11"/>
  <c r="AF19" i="11"/>
  <c r="AF21" i="11"/>
  <c r="AF22" i="11"/>
  <c r="AG19" i="11"/>
  <c r="AG21" i="11"/>
  <c r="AG22" i="11"/>
  <c r="AH19" i="11"/>
  <c r="AH21" i="11"/>
  <c r="AH22" i="11"/>
  <c r="AI19" i="11"/>
  <c r="AI21" i="11"/>
  <c r="AI22" i="11"/>
  <c r="AJ19" i="11"/>
  <c r="AJ21" i="11"/>
  <c r="AJ22" i="11"/>
  <c r="AK19" i="11"/>
  <c r="AK21" i="11"/>
  <c r="AK22" i="11"/>
  <c r="AL19" i="11"/>
  <c r="AL21" i="11"/>
  <c r="AL22" i="11"/>
  <c r="AM19" i="11"/>
  <c r="AM21" i="11"/>
  <c r="AM22" i="11"/>
  <c r="AN19" i="11"/>
  <c r="AN21" i="11"/>
  <c r="AN22" i="11"/>
  <c r="AO19" i="11"/>
  <c r="AO21" i="11"/>
  <c r="AO22" i="11"/>
  <c r="AT22" i="11"/>
  <c r="AV22" i="11"/>
  <c r="D19" i="10"/>
  <c r="R26" i="10"/>
  <c r="S26" i="10"/>
  <c r="T26" i="10"/>
  <c r="U26" i="10"/>
  <c r="V26" i="10"/>
  <c r="W26" i="10"/>
  <c r="X26" i="10"/>
  <c r="Y26" i="10"/>
  <c r="Z26" i="10"/>
  <c r="AA26" i="10"/>
  <c r="AB26" i="10"/>
  <c r="AC26" i="10"/>
  <c r="AD26" i="10"/>
  <c r="AE26" i="10"/>
  <c r="AF26" i="10"/>
  <c r="AG26" i="10"/>
  <c r="AH26" i="10"/>
  <c r="AI26" i="10"/>
  <c r="AJ26" i="10"/>
  <c r="AK26" i="10"/>
  <c r="AL26" i="10"/>
  <c r="AM26" i="10"/>
  <c r="AN26" i="10"/>
  <c r="AO26" i="10"/>
  <c r="H58" i="10"/>
  <c r="I58" i="10"/>
  <c r="J58" i="10"/>
  <c r="M58" i="10"/>
  <c r="N58" i="10"/>
  <c r="Q58" i="10"/>
  <c r="R58" i="10"/>
  <c r="S58" i="10"/>
  <c r="T58" i="10"/>
  <c r="U58" i="10"/>
  <c r="V58" i="10"/>
  <c r="W58" i="10"/>
  <c r="X58" i="10"/>
  <c r="Y58" i="10"/>
  <c r="Z58" i="10"/>
  <c r="AA58" i="10"/>
  <c r="AB58" i="10"/>
  <c r="AC58" i="10"/>
  <c r="AD58" i="10"/>
  <c r="AE58" i="10"/>
  <c r="AF58" i="10"/>
  <c r="AG58" i="10"/>
  <c r="AH58" i="10"/>
  <c r="AI58" i="10"/>
  <c r="AJ58" i="10"/>
  <c r="AK58" i="10"/>
  <c r="AL58" i="10"/>
  <c r="AM58" i="10"/>
  <c r="AN58" i="10"/>
  <c r="AO58" i="10"/>
  <c r="AP58" i="10"/>
  <c r="AQ58" i="10"/>
  <c r="AR58" i="10"/>
  <c r="Q23" i="11"/>
  <c r="R23" i="11"/>
  <c r="S23" i="11"/>
  <c r="T23" i="11"/>
  <c r="U23" i="11"/>
  <c r="V23" i="11"/>
  <c r="W23" i="11"/>
  <c r="X23" i="11"/>
  <c r="Y23" i="11"/>
  <c r="Z23" i="11"/>
  <c r="AA23" i="11"/>
  <c r="AB23" i="11"/>
  <c r="AC23" i="11"/>
  <c r="AD23" i="11"/>
  <c r="AE23" i="11"/>
  <c r="AF23" i="11"/>
  <c r="AG23" i="11"/>
  <c r="AH23" i="11"/>
  <c r="AI23" i="11"/>
  <c r="AJ23" i="11"/>
  <c r="AK23" i="11"/>
  <c r="AL23" i="11"/>
  <c r="AM23" i="11"/>
  <c r="AN23" i="11"/>
  <c r="AO23" i="11"/>
  <c r="AT23" i="11"/>
  <c r="AV23" i="11"/>
  <c r="AR19" i="11"/>
  <c r="AR21" i="11"/>
  <c r="AR22" i="11"/>
  <c r="AR23" i="11"/>
  <c r="AQ19" i="11"/>
  <c r="AQ21" i="11"/>
  <c r="AQ22" i="11"/>
  <c r="AQ23" i="11"/>
  <c r="AP19" i="11"/>
  <c r="AP21" i="11"/>
  <c r="AP22" i="11"/>
  <c r="AP23" i="11"/>
  <c r="AT21" i="11"/>
  <c r="J68" i="10"/>
  <c r="M68" i="10"/>
  <c r="H68" i="10"/>
  <c r="N68" i="10"/>
  <c r="AR68" i="10"/>
  <c r="AQ68" i="10"/>
  <c r="AP68" i="10"/>
  <c r="AO68" i="10"/>
  <c r="AN68" i="10"/>
  <c r="AM68" i="10"/>
  <c r="AL68" i="10"/>
  <c r="AK68" i="10"/>
  <c r="AJ68" i="10"/>
  <c r="AI68" i="10"/>
  <c r="AH68" i="10"/>
  <c r="AG68" i="10"/>
  <c r="I68" i="10"/>
  <c r="AF68" i="10"/>
  <c r="AE68" i="10"/>
  <c r="AD68" i="10"/>
  <c r="AC68" i="10"/>
  <c r="AB68" i="10"/>
  <c r="AA68" i="10"/>
  <c r="Z68" i="10"/>
  <c r="Y68" i="10"/>
  <c r="X68" i="10"/>
  <c r="W68" i="10"/>
  <c r="V68" i="10"/>
  <c r="U68" i="10"/>
  <c r="T68" i="10"/>
  <c r="S68" i="10"/>
  <c r="R68" i="10"/>
  <c r="Q68" i="10"/>
  <c r="J67" i="10"/>
  <c r="M67" i="10"/>
  <c r="H67" i="10"/>
  <c r="N67" i="10"/>
  <c r="AR67" i="10"/>
  <c r="AQ67" i="10"/>
  <c r="AP67" i="10"/>
  <c r="AO67" i="10"/>
  <c r="AN67" i="10"/>
  <c r="AM67" i="10"/>
  <c r="AL67" i="10"/>
  <c r="AK67" i="10"/>
  <c r="AJ67" i="10"/>
  <c r="I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J66" i="10"/>
  <c r="M66" i="10"/>
  <c r="H66" i="10"/>
  <c r="N66" i="10"/>
  <c r="AR66" i="10"/>
  <c r="AQ66" i="10"/>
  <c r="AP66" i="10"/>
  <c r="AO66" i="10"/>
  <c r="AN66" i="10"/>
  <c r="AM66" i="10"/>
  <c r="AL66" i="10"/>
  <c r="AK66" i="10"/>
  <c r="AJ66" i="10"/>
  <c r="I66" i="10"/>
  <c r="AI66" i="10"/>
  <c r="AH66" i="10"/>
  <c r="AG66" i="10"/>
  <c r="AF66" i="10"/>
  <c r="AE66" i="10"/>
  <c r="AD66" i="10"/>
  <c r="AC66" i="10"/>
  <c r="AB66" i="10"/>
  <c r="AA66" i="10"/>
  <c r="Z66" i="10"/>
  <c r="Y66" i="10"/>
  <c r="X66" i="10"/>
  <c r="W66" i="10"/>
  <c r="V66" i="10"/>
  <c r="U66" i="10"/>
  <c r="T66" i="10"/>
  <c r="S66" i="10"/>
  <c r="R66" i="10"/>
  <c r="Q66" i="10"/>
  <c r="J65" i="10"/>
  <c r="M65" i="10"/>
  <c r="H65" i="10"/>
  <c r="N65" i="10"/>
  <c r="AR65" i="10"/>
  <c r="AQ65" i="10"/>
  <c r="AP65" i="10"/>
  <c r="AO65" i="10"/>
  <c r="AN65" i="10"/>
  <c r="AM65" i="10"/>
  <c r="AL65" i="10"/>
  <c r="AK65" i="10"/>
  <c r="AJ65" i="10"/>
  <c r="AI65" i="10"/>
  <c r="I65" i="10"/>
  <c r="AH65" i="10"/>
  <c r="AG65" i="10"/>
  <c r="AF65" i="10"/>
  <c r="AE65" i="10"/>
  <c r="AD65" i="10"/>
  <c r="AC65" i="10"/>
  <c r="AB65" i="10"/>
  <c r="AA65" i="10"/>
  <c r="Z65" i="10"/>
  <c r="Y65" i="10"/>
  <c r="X65" i="10"/>
  <c r="W65" i="10"/>
  <c r="V65" i="10"/>
  <c r="U65" i="10"/>
  <c r="T65" i="10"/>
  <c r="S65" i="10"/>
  <c r="R65" i="10"/>
  <c r="Q65" i="10"/>
  <c r="J64" i="10"/>
  <c r="M64" i="10"/>
  <c r="H64" i="10"/>
  <c r="N64" i="10"/>
  <c r="AR64" i="10"/>
  <c r="AQ64" i="10"/>
  <c r="AP64" i="10"/>
  <c r="AO64" i="10"/>
  <c r="AN64" i="10"/>
  <c r="AM64" i="10"/>
  <c r="AL64" i="10"/>
  <c r="AK64" i="10"/>
  <c r="AJ64" i="10"/>
  <c r="AI64" i="10"/>
  <c r="AH64" i="10"/>
  <c r="AG64" i="10"/>
  <c r="AF64" i="10"/>
  <c r="AE64" i="10"/>
  <c r="I64" i="10"/>
  <c r="AD64" i="10"/>
  <c r="AC64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J63" i="10"/>
  <c r="M63" i="10"/>
  <c r="H63" i="10"/>
  <c r="N63" i="10"/>
  <c r="AR63" i="10"/>
  <c r="AQ63" i="10"/>
  <c r="AP63" i="10"/>
  <c r="AO63" i="10"/>
  <c r="AN63" i="10"/>
  <c r="AM63" i="10"/>
  <c r="AL63" i="10"/>
  <c r="AK63" i="10"/>
  <c r="AJ63" i="10"/>
  <c r="AI63" i="10"/>
  <c r="AH63" i="10"/>
  <c r="AG63" i="10"/>
  <c r="AF63" i="10"/>
  <c r="AE63" i="10"/>
  <c r="AD63" i="10"/>
  <c r="AC63" i="10"/>
  <c r="I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J62" i="10"/>
  <c r="M62" i="10"/>
  <c r="H62" i="10"/>
  <c r="N62" i="10"/>
  <c r="AR62" i="10"/>
  <c r="AQ62" i="10"/>
  <c r="AP62" i="10"/>
  <c r="AO62" i="10"/>
  <c r="AN62" i="10"/>
  <c r="AM62" i="10"/>
  <c r="AL62" i="10"/>
  <c r="AK62" i="10"/>
  <c r="AJ62" i="10"/>
  <c r="AI62" i="10"/>
  <c r="I62" i="10"/>
  <c r="AH62" i="10"/>
  <c r="AG62" i="10"/>
  <c r="AF62" i="10"/>
  <c r="AE62" i="10"/>
  <c r="AD62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J61" i="10"/>
  <c r="M61" i="10"/>
  <c r="H61" i="10"/>
  <c r="N61" i="10"/>
  <c r="AR61" i="10"/>
  <c r="AQ61" i="10"/>
  <c r="AP61" i="10"/>
  <c r="AO61" i="10"/>
  <c r="AN61" i="10"/>
  <c r="AM61" i="10"/>
  <c r="AL61" i="10"/>
  <c r="AK61" i="10"/>
  <c r="AJ61" i="10"/>
  <c r="AI61" i="10"/>
  <c r="AH61" i="10"/>
  <c r="AG61" i="10"/>
  <c r="I61" i="10"/>
  <c r="AF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J60" i="10"/>
  <c r="M60" i="10"/>
  <c r="H60" i="10"/>
  <c r="N60" i="10"/>
  <c r="AR60" i="10"/>
  <c r="AQ60" i="10"/>
  <c r="AP60" i="10"/>
  <c r="AO60" i="10"/>
  <c r="AN60" i="10"/>
  <c r="AM60" i="10"/>
  <c r="AL60" i="10"/>
  <c r="AK60" i="10"/>
  <c r="AJ60" i="10"/>
  <c r="I60" i="10"/>
  <c r="AI60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J59" i="10"/>
  <c r="M59" i="10"/>
  <c r="H59" i="10"/>
  <c r="N59" i="10"/>
  <c r="AR59" i="10"/>
  <c r="AQ59" i="10"/>
  <c r="AP59" i="10"/>
  <c r="AO59" i="10"/>
  <c r="AN59" i="10"/>
  <c r="AM59" i="10"/>
  <c r="I59" i="10"/>
  <c r="AL59" i="10"/>
  <c r="AK59" i="10"/>
  <c r="AJ59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J57" i="10"/>
  <c r="M57" i="10"/>
  <c r="H57" i="10"/>
  <c r="N57" i="10"/>
  <c r="AR57" i="10"/>
  <c r="AQ57" i="10"/>
  <c r="AP57" i="10"/>
  <c r="AO57" i="10"/>
  <c r="AN57" i="10"/>
  <c r="AM57" i="10"/>
  <c r="AL57" i="10"/>
  <c r="AK57" i="10"/>
  <c r="AJ57" i="10"/>
  <c r="AI57" i="10"/>
  <c r="AH57" i="10"/>
  <c r="AG57" i="10"/>
  <c r="I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J56" i="10"/>
  <c r="M56" i="10"/>
  <c r="H56" i="10"/>
  <c r="N56" i="10"/>
  <c r="AR56" i="10"/>
  <c r="AQ56" i="10"/>
  <c r="AP56" i="10"/>
  <c r="AO56" i="10"/>
  <c r="AN56" i="10"/>
  <c r="AM56" i="10"/>
  <c r="AL56" i="10"/>
  <c r="AK56" i="10"/>
  <c r="I56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J55" i="10"/>
  <c r="M55" i="10"/>
  <c r="H55" i="10"/>
  <c r="N55" i="10"/>
  <c r="AR55" i="10"/>
  <c r="AQ55" i="10"/>
  <c r="AP55" i="10"/>
  <c r="AO55" i="10"/>
  <c r="AN55" i="10"/>
  <c r="AM55" i="10"/>
  <c r="AL55" i="10"/>
  <c r="AK55" i="10"/>
  <c r="AJ55" i="10"/>
  <c r="AI55" i="10"/>
  <c r="AH55" i="10"/>
  <c r="AG55" i="10"/>
  <c r="I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J54" i="10"/>
  <c r="M54" i="10"/>
  <c r="H54" i="10"/>
  <c r="N54" i="10"/>
  <c r="AR54" i="10"/>
  <c r="AQ54" i="10"/>
  <c r="AP54" i="10"/>
  <c r="AO54" i="10"/>
  <c r="AN54" i="10"/>
  <c r="AM54" i="10"/>
  <c r="AL54" i="10"/>
  <c r="AK54" i="10"/>
  <c r="AJ54" i="10"/>
  <c r="AI54" i="10"/>
  <c r="AH54" i="10"/>
  <c r="AG54" i="10"/>
  <c r="AF54" i="10"/>
  <c r="AE54" i="10"/>
  <c r="AD54" i="10"/>
  <c r="I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J53" i="10"/>
  <c r="M53" i="10"/>
  <c r="H53" i="10"/>
  <c r="N53" i="10"/>
  <c r="AR53" i="10"/>
  <c r="AQ53" i="10"/>
  <c r="AP53" i="10"/>
  <c r="AO53" i="10"/>
  <c r="AN53" i="10"/>
  <c r="AM53" i="10"/>
  <c r="AL53" i="10"/>
  <c r="AK53" i="10"/>
  <c r="AJ53" i="10"/>
  <c r="AI53" i="10"/>
  <c r="AH53" i="10"/>
  <c r="AG53" i="10"/>
  <c r="I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J52" i="10"/>
  <c r="M52" i="10"/>
  <c r="H52" i="10"/>
  <c r="N52" i="10"/>
  <c r="AR52" i="10"/>
  <c r="AQ52" i="10"/>
  <c r="AP52" i="10"/>
  <c r="AO52" i="10"/>
  <c r="AN52" i="10"/>
  <c r="AM52" i="10"/>
  <c r="AL52" i="10"/>
  <c r="AK52" i="10"/>
  <c r="AJ52" i="10"/>
  <c r="AI52" i="10"/>
  <c r="AH52" i="10"/>
  <c r="AG52" i="10"/>
  <c r="I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J51" i="10"/>
  <c r="M51" i="10"/>
  <c r="H51" i="10"/>
  <c r="N51" i="10"/>
  <c r="AR51" i="10"/>
  <c r="AQ51" i="10"/>
  <c r="AP51" i="10"/>
  <c r="AO51" i="10"/>
  <c r="AN51" i="10"/>
  <c r="AM51" i="10"/>
  <c r="AL51" i="10"/>
  <c r="AK51" i="10"/>
  <c r="AJ51" i="10"/>
  <c r="AI51" i="10"/>
  <c r="I51" i="10"/>
  <c r="AH51" i="10"/>
  <c r="AG51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J50" i="10"/>
  <c r="M50" i="10"/>
  <c r="H50" i="10"/>
  <c r="N50" i="10"/>
  <c r="AR50" i="10"/>
  <c r="AQ50" i="10"/>
  <c r="AP50" i="10"/>
  <c r="AO50" i="10"/>
  <c r="AN50" i="10"/>
  <c r="AM50" i="10"/>
  <c r="AL50" i="10"/>
  <c r="AK50" i="10"/>
  <c r="AJ50" i="10"/>
  <c r="AI50" i="10"/>
  <c r="AH50" i="10"/>
  <c r="I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J49" i="10"/>
  <c r="M49" i="10"/>
  <c r="H49" i="10"/>
  <c r="N49" i="10"/>
  <c r="AR49" i="10"/>
  <c r="AQ49" i="10"/>
  <c r="AP49" i="10"/>
  <c r="AO49" i="10"/>
  <c r="I49" i="10"/>
  <c r="AN49" i="10"/>
  <c r="AM49" i="10"/>
  <c r="AL49" i="10"/>
  <c r="AK49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J48" i="10"/>
  <c r="M48" i="10"/>
  <c r="H48" i="10"/>
  <c r="N48" i="10"/>
  <c r="AR48" i="10"/>
  <c r="AQ48" i="10"/>
  <c r="AP48" i="10"/>
  <c r="AO48" i="10"/>
  <c r="AN48" i="10"/>
  <c r="AM48" i="10"/>
  <c r="AL48" i="10"/>
  <c r="AK48" i="10"/>
  <c r="AJ48" i="10"/>
  <c r="AI48" i="10"/>
  <c r="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J47" i="10"/>
  <c r="M47" i="10"/>
  <c r="H47" i="10"/>
  <c r="N47" i="10"/>
  <c r="AR47" i="10"/>
  <c r="AQ47" i="10"/>
  <c r="AP47" i="10"/>
  <c r="AO47" i="10"/>
  <c r="AN47" i="10"/>
  <c r="AM47" i="10"/>
  <c r="AL47" i="10"/>
  <c r="AK47" i="10"/>
  <c r="AJ47" i="10"/>
  <c r="I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J46" i="10"/>
  <c r="M46" i="10"/>
  <c r="H46" i="10"/>
  <c r="N46" i="10"/>
  <c r="AR46" i="10"/>
  <c r="AQ46" i="10"/>
  <c r="AP46" i="10"/>
  <c r="AO46" i="10"/>
  <c r="AN46" i="10"/>
  <c r="AM46" i="10"/>
  <c r="AL46" i="10"/>
  <c r="AK46" i="10"/>
  <c r="AJ46" i="10"/>
  <c r="I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J45" i="10"/>
  <c r="M45" i="10"/>
  <c r="H45" i="10"/>
  <c r="N45" i="10"/>
  <c r="AR45" i="10"/>
  <c r="AQ45" i="10"/>
  <c r="AP45" i="10"/>
  <c r="AO45" i="10"/>
  <c r="AN45" i="10"/>
  <c r="AM45" i="10"/>
  <c r="AL45" i="10"/>
  <c r="AK45" i="10"/>
  <c r="AJ45" i="10"/>
  <c r="I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J44" i="10"/>
  <c r="M44" i="10"/>
  <c r="H44" i="10"/>
  <c r="N44" i="10"/>
  <c r="AR44" i="10"/>
  <c r="AQ44" i="10"/>
  <c r="AP44" i="10"/>
  <c r="AO44" i="10"/>
  <c r="AN44" i="10"/>
  <c r="AM44" i="10"/>
  <c r="AL44" i="10"/>
  <c r="AK44" i="10"/>
  <c r="AJ44" i="10"/>
  <c r="AI44" i="10"/>
  <c r="AH44" i="10"/>
  <c r="I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J43" i="10"/>
  <c r="M43" i="10"/>
  <c r="H43" i="10"/>
  <c r="N43" i="10"/>
  <c r="AR43" i="10"/>
  <c r="AQ43" i="10"/>
  <c r="AP43" i="10"/>
  <c r="AO43" i="10"/>
  <c r="AN43" i="10"/>
  <c r="AM43" i="10"/>
  <c r="AL43" i="10"/>
  <c r="I43" i="10"/>
  <c r="AK43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J42" i="10"/>
  <c r="M42" i="10"/>
  <c r="H42" i="10"/>
  <c r="N42" i="10"/>
  <c r="AR42" i="10"/>
  <c r="AQ42" i="10"/>
  <c r="AP42" i="10"/>
  <c r="AO42" i="10"/>
  <c r="AN42" i="10"/>
  <c r="AM42" i="10"/>
  <c r="AL42" i="10"/>
  <c r="I42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J41" i="10"/>
  <c r="M41" i="10"/>
  <c r="H41" i="10"/>
  <c r="N41" i="10"/>
  <c r="AR41" i="10"/>
  <c r="AQ41" i="10"/>
  <c r="AP41" i="10"/>
  <c r="AO41" i="10"/>
  <c r="AN41" i="10"/>
  <c r="I41" i="10"/>
  <c r="AM41" i="10"/>
  <c r="AL41" i="10"/>
  <c r="AK41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J40" i="10"/>
  <c r="M40" i="10"/>
  <c r="H40" i="10"/>
  <c r="N40" i="10"/>
  <c r="AR40" i="10"/>
  <c r="AQ40" i="10"/>
  <c r="AP40" i="10"/>
  <c r="AO40" i="10"/>
  <c r="AN40" i="10"/>
  <c r="AM40" i="10"/>
  <c r="AL40" i="10"/>
  <c r="AK40" i="10"/>
  <c r="AJ40" i="10"/>
  <c r="I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J39" i="10"/>
  <c r="M39" i="10"/>
  <c r="H39" i="10"/>
  <c r="N39" i="10"/>
  <c r="AR39" i="10"/>
  <c r="AQ39" i="10"/>
  <c r="AP39" i="10"/>
  <c r="AO39" i="10"/>
  <c r="AN39" i="10"/>
  <c r="I39" i="10"/>
  <c r="AM39" i="10"/>
  <c r="AL39" i="10"/>
  <c r="AK39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J38" i="10"/>
  <c r="M38" i="10"/>
  <c r="H38" i="10"/>
  <c r="N38" i="10"/>
  <c r="AR38" i="10"/>
  <c r="AQ38" i="10"/>
  <c r="AP38" i="10"/>
  <c r="AO38" i="10"/>
  <c r="AN38" i="10"/>
  <c r="AM38" i="10"/>
  <c r="AL38" i="10"/>
  <c r="AK38" i="10"/>
  <c r="AJ38" i="10"/>
  <c r="AI38" i="10"/>
  <c r="AH38" i="10"/>
  <c r="AG38" i="10"/>
  <c r="I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J37" i="10"/>
  <c r="M37" i="10"/>
  <c r="H37" i="10"/>
  <c r="N37" i="10"/>
  <c r="AR37" i="10"/>
  <c r="AQ37" i="10"/>
  <c r="AP37" i="10"/>
  <c r="AO37" i="10"/>
  <c r="AN37" i="10"/>
  <c r="AM37" i="10"/>
  <c r="AL37" i="10"/>
  <c r="AK37" i="10"/>
  <c r="AJ37" i="10"/>
  <c r="AI37" i="10"/>
  <c r="AH37" i="10"/>
  <c r="I37" i="10"/>
  <c r="AG37" i="10"/>
  <c r="AF37" i="10"/>
  <c r="AE37" i="10"/>
  <c r="AD37" i="10"/>
  <c r="AC37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J36" i="10"/>
  <c r="M36" i="10"/>
  <c r="H36" i="10"/>
  <c r="N36" i="10"/>
  <c r="AR36" i="10"/>
  <c r="AQ36" i="10"/>
  <c r="AP36" i="10"/>
  <c r="AO36" i="10"/>
  <c r="AN36" i="10"/>
  <c r="AM36" i="10"/>
  <c r="AL36" i="10"/>
  <c r="AK36" i="10"/>
  <c r="AJ36" i="10"/>
  <c r="AI36" i="10"/>
  <c r="AH36" i="10"/>
  <c r="I3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J35" i="10"/>
  <c r="M35" i="10"/>
  <c r="H35" i="10"/>
  <c r="N35" i="10"/>
  <c r="AR35" i="10"/>
  <c r="AQ35" i="10"/>
  <c r="AP35" i="10"/>
  <c r="AO35" i="10"/>
  <c r="AN35" i="10"/>
  <c r="AM35" i="10"/>
  <c r="AL35" i="10"/>
  <c r="AK35" i="10"/>
  <c r="AJ35" i="10"/>
  <c r="AI35" i="10"/>
  <c r="AH35" i="10"/>
  <c r="AG35" i="10"/>
  <c r="AF35" i="10"/>
  <c r="I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J34" i="10"/>
  <c r="M34" i="10"/>
  <c r="H34" i="10"/>
  <c r="N34" i="10"/>
  <c r="AR34" i="10"/>
  <c r="AQ34" i="10"/>
  <c r="AP34" i="10"/>
  <c r="AO34" i="10"/>
  <c r="AN34" i="10"/>
  <c r="AM34" i="10"/>
  <c r="AL34" i="10"/>
  <c r="AK34" i="10"/>
  <c r="I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J33" i="10"/>
  <c r="M33" i="10"/>
  <c r="H33" i="10"/>
  <c r="N33" i="10"/>
  <c r="AR33" i="10"/>
  <c r="AQ33" i="10"/>
  <c r="AP33" i="10"/>
  <c r="AO33" i="10"/>
  <c r="AN33" i="10"/>
  <c r="AM33" i="10"/>
  <c r="I33" i="10"/>
  <c r="AL33" i="10"/>
  <c r="AK33" i="10"/>
  <c r="AJ33" i="10"/>
  <c r="AI33" i="10"/>
  <c r="AH33" i="10"/>
  <c r="AG33" i="10"/>
  <c r="AF33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J32" i="10"/>
  <c r="M32" i="10"/>
  <c r="H32" i="10"/>
  <c r="N32" i="10"/>
  <c r="AR32" i="10"/>
  <c r="AQ32" i="10"/>
  <c r="AP32" i="10"/>
  <c r="AO32" i="10"/>
  <c r="AN32" i="10"/>
  <c r="AM32" i="10"/>
  <c r="AL32" i="10"/>
  <c r="AK32" i="10"/>
  <c r="AJ32" i="10"/>
  <c r="I32" i="10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J31" i="10"/>
  <c r="M31" i="10"/>
  <c r="H31" i="10"/>
  <c r="N31" i="10"/>
  <c r="AR31" i="10"/>
  <c r="AQ31" i="10"/>
  <c r="AP31" i="10"/>
  <c r="AO31" i="10"/>
  <c r="AN31" i="10"/>
  <c r="AM31" i="10"/>
  <c r="AL31" i="10"/>
  <c r="I31" i="10"/>
  <c r="AK31" i="10"/>
  <c r="AJ31" i="10"/>
  <c r="AI31" i="10"/>
  <c r="AH31" i="10"/>
  <c r="AG31" i="10"/>
  <c r="AF31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J30" i="10"/>
  <c r="M30" i="10"/>
  <c r="H30" i="10"/>
  <c r="N30" i="10"/>
  <c r="AR30" i="10"/>
  <c r="AQ30" i="10"/>
  <c r="AP30" i="10"/>
  <c r="AO30" i="10"/>
  <c r="AN30" i="10"/>
  <c r="AM30" i="10"/>
  <c r="AL30" i="10"/>
  <c r="AK30" i="10"/>
  <c r="I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J29" i="10"/>
  <c r="M29" i="10"/>
  <c r="H29" i="10"/>
  <c r="N29" i="10"/>
  <c r="AR29" i="10"/>
  <c r="AQ29" i="10"/>
  <c r="AP29" i="10"/>
  <c r="AO29" i="10"/>
  <c r="AN29" i="10"/>
  <c r="AM29" i="10"/>
  <c r="AL29" i="10"/>
  <c r="AK29" i="10"/>
  <c r="AJ29" i="10"/>
  <c r="I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J28" i="10"/>
  <c r="M28" i="10"/>
  <c r="H28" i="10"/>
  <c r="N28" i="10"/>
  <c r="AR28" i="10"/>
  <c r="AQ28" i="10"/>
  <c r="AP28" i="10"/>
  <c r="AO28" i="10"/>
  <c r="AN28" i="10"/>
  <c r="AM28" i="10"/>
  <c r="AL28" i="10"/>
  <c r="AK28" i="10"/>
  <c r="AJ28" i="10"/>
  <c r="AI28" i="10"/>
  <c r="AH28" i="10"/>
  <c r="AG28" i="10"/>
  <c r="AF28" i="10"/>
  <c r="I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J27" i="10"/>
  <c r="M27" i="10"/>
  <c r="H27" i="10"/>
  <c r="N27" i="10"/>
  <c r="AR27" i="10"/>
  <c r="AQ27" i="10"/>
  <c r="AP27" i="10"/>
  <c r="AO27" i="10"/>
  <c r="AN27" i="10"/>
  <c r="AM27" i="10"/>
  <c r="AL27" i="10"/>
  <c r="AK27" i="10"/>
  <c r="AJ27" i="10"/>
  <c r="AI27" i="10"/>
  <c r="AH27" i="10"/>
  <c r="AG27" i="10"/>
  <c r="AF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AD18" i="10"/>
  <c r="AE18" i="10"/>
  <c r="AF18" i="10"/>
  <c r="AG18" i="10"/>
  <c r="AH18" i="10"/>
  <c r="AI18" i="10"/>
  <c r="AJ18" i="10"/>
  <c r="AK18" i="10"/>
  <c r="AL18" i="10"/>
  <c r="AM18" i="10"/>
  <c r="AN18" i="10"/>
  <c r="AO18" i="10"/>
  <c r="AP18" i="10"/>
  <c r="AQ18" i="10"/>
  <c r="AR18" i="10"/>
  <c r="AT18" i="10"/>
  <c r="Q19" i="10"/>
  <c r="Q21" i="10"/>
  <c r="Q22" i="10"/>
  <c r="Q23" i="10"/>
  <c r="R19" i="10"/>
  <c r="R21" i="10"/>
  <c r="R22" i="10"/>
  <c r="R23" i="10"/>
  <c r="S19" i="10"/>
  <c r="S21" i="10"/>
  <c r="S22" i="10"/>
  <c r="S23" i="10"/>
  <c r="T19" i="10"/>
  <c r="T21" i="10"/>
  <c r="T22" i="10"/>
  <c r="T23" i="10"/>
  <c r="U19" i="10"/>
  <c r="U21" i="10"/>
  <c r="U22" i="10"/>
  <c r="U23" i="10"/>
  <c r="V19" i="10"/>
  <c r="V21" i="10"/>
  <c r="V22" i="10"/>
  <c r="V23" i="10"/>
  <c r="W19" i="10"/>
  <c r="W21" i="10"/>
  <c r="W22" i="10"/>
  <c r="W23" i="10"/>
  <c r="X19" i="10"/>
  <c r="X21" i="10"/>
  <c r="X22" i="10"/>
  <c r="X23" i="10"/>
  <c r="Y19" i="10"/>
  <c r="Y21" i="10"/>
  <c r="Y22" i="10"/>
  <c r="Y23" i="10"/>
  <c r="Z19" i="10"/>
  <c r="Z21" i="10"/>
  <c r="Z22" i="10"/>
  <c r="Z23" i="10"/>
  <c r="AA19" i="10"/>
  <c r="AA21" i="10"/>
  <c r="AA22" i="10"/>
  <c r="AA23" i="10"/>
  <c r="AB19" i="10"/>
  <c r="AB21" i="10"/>
  <c r="AB22" i="10"/>
  <c r="AB23" i="10"/>
  <c r="AC19" i="10"/>
  <c r="AC21" i="10"/>
  <c r="AC22" i="10"/>
  <c r="AC23" i="10"/>
  <c r="AD19" i="10"/>
  <c r="AD21" i="10"/>
  <c r="AD22" i="10"/>
  <c r="AD23" i="10"/>
  <c r="AE19" i="10"/>
  <c r="AE21" i="10"/>
  <c r="AE22" i="10"/>
  <c r="AE23" i="10"/>
  <c r="AF19" i="10"/>
  <c r="AF21" i="10"/>
  <c r="AF22" i="10"/>
  <c r="AF23" i="10"/>
  <c r="AG19" i="10"/>
  <c r="AG21" i="10"/>
  <c r="AG22" i="10"/>
  <c r="AG23" i="10"/>
  <c r="AH19" i="10"/>
  <c r="AH21" i="10"/>
  <c r="AH22" i="10"/>
  <c r="AH23" i="10"/>
  <c r="AI19" i="10"/>
  <c r="AI21" i="10"/>
  <c r="AI22" i="10"/>
  <c r="AI23" i="10"/>
  <c r="AJ19" i="10"/>
  <c r="AJ21" i="10"/>
  <c r="AJ22" i="10"/>
  <c r="AJ23" i="10"/>
  <c r="AK19" i="10"/>
  <c r="AK21" i="10"/>
  <c r="AK22" i="10"/>
  <c r="AK23" i="10"/>
  <c r="AL19" i="10"/>
  <c r="AL21" i="10"/>
  <c r="AL22" i="10"/>
  <c r="AL23" i="10"/>
  <c r="AM19" i="10"/>
  <c r="AM21" i="10"/>
  <c r="AM22" i="10"/>
  <c r="AM23" i="10"/>
  <c r="AN19" i="10"/>
  <c r="AN21" i="10"/>
  <c r="AN22" i="10"/>
  <c r="AN23" i="10"/>
  <c r="AO19" i="10"/>
  <c r="AO21" i="10"/>
  <c r="AO22" i="10"/>
  <c r="AO23" i="10"/>
  <c r="AP19" i="10"/>
  <c r="AP21" i="10"/>
  <c r="AP22" i="10"/>
  <c r="AP23" i="10"/>
  <c r="AQ19" i="10"/>
  <c r="AQ21" i="10"/>
  <c r="AQ22" i="10"/>
  <c r="AQ23" i="10"/>
  <c r="AR19" i="10"/>
  <c r="AR21" i="10"/>
  <c r="AR22" i="10"/>
  <c r="AR23" i="10"/>
  <c r="AT23" i="10"/>
  <c r="AV23" i="10"/>
  <c r="AT22" i="10"/>
  <c r="AV22" i="10"/>
  <c r="AT21" i="10"/>
</calcChain>
</file>

<file path=xl/sharedStrings.xml><?xml version="1.0" encoding="utf-8"?>
<sst xmlns="http://schemas.openxmlformats.org/spreadsheetml/2006/main" count="226" uniqueCount="90">
  <si>
    <t xml:space="preserve">input values </t>
  </si>
  <si>
    <t xml:space="preserve">calculated values </t>
  </si>
  <si>
    <t>VBS</t>
  </si>
  <si>
    <t>Sum_Int*M</t>
  </si>
  <si>
    <t>normalized</t>
  </si>
  <si>
    <t>total_OM</t>
  </si>
  <si>
    <t>Temp</t>
  </si>
  <si>
    <t>ParticlePhase</t>
  </si>
  <si>
    <t>Particle</t>
  </si>
  <si>
    <t>GasPhase</t>
  </si>
  <si>
    <t>Gas</t>
  </si>
  <si>
    <t>C</t>
  </si>
  <si>
    <t>K</t>
  </si>
  <si>
    <t>LogC*</t>
  </si>
  <si>
    <t>formula</t>
  </si>
  <si>
    <t>H</t>
  </si>
  <si>
    <t>O</t>
  </si>
  <si>
    <t>MW</t>
  </si>
  <si>
    <r>
      <rPr>
        <sz val="11"/>
        <color theme="1"/>
        <rFont val="Calibri"/>
        <charset val="134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charset val="134"/>
        <scheme val="minor"/>
      </rPr>
      <t>, K</t>
    </r>
  </si>
  <si>
    <r>
      <rPr>
        <sz val="11"/>
        <color theme="1"/>
        <rFont val="Calibri"/>
        <charset val="134"/>
        <scheme val="minor"/>
      </rPr>
      <t>P</t>
    </r>
    <r>
      <rPr>
        <vertAlign val="subscript"/>
        <sz val="11"/>
        <color theme="1"/>
        <rFont val="Calibri"/>
        <family val="2"/>
        <scheme val="minor"/>
      </rPr>
      <t>max=flash</t>
    </r>
    <r>
      <rPr>
        <sz val="11"/>
        <color theme="1"/>
        <rFont val="Calibri"/>
        <charset val="134"/>
        <scheme val="minor"/>
      </rPr>
      <t>, atm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</si>
  <si>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charset val="134"/>
        <scheme val="minor"/>
      </rPr>
      <t>H, kJ</t>
    </r>
  </si>
  <si>
    <r>
      <rPr>
        <sz val="11"/>
        <color theme="1"/>
        <rFont val="Calibri"/>
        <charset val="134"/>
        <scheme val="minor"/>
      </rPr>
      <t>P*</t>
    </r>
    <r>
      <rPr>
        <vertAlign val="subscript"/>
        <sz val="11"/>
        <color theme="1"/>
        <rFont val="Calibri"/>
        <family val="2"/>
        <scheme val="minor"/>
      </rPr>
      <t>T</t>
    </r>
  </si>
  <si>
    <r>
      <rPr>
        <sz val="11"/>
        <color theme="1"/>
        <rFont val="Calibri"/>
        <charset val="134"/>
        <scheme val="minor"/>
      </rPr>
      <t>log(C*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charset val="134"/>
        <scheme val="minor"/>
      </rPr>
      <t>)</t>
    </r>
  </si>
  <si>
    <t>%</t>
  </si>
  <si>
    <t>um/m3</t>
  </si>
  <si>
    <t xml:space="preserve">  total OM</t>
  </si>
  <si>
    <t>total OM</t>
  </si>
  <si>
    <t xml:space="preserve"> results</t>
  </si>
  <si>
    <t>intensity</t>
  </si>
  <si>
    <t>intensity*MW*sensitivity</t>
  </si>
  <si>
    <t>Column F is the intensity of each specie obtained from the area under its TPD-DART-HRMS thermogram</t>
  </si>
  <si>
    <t>Cells C19 and C22 are the input values of Temperature and total organic mass (tOM) loading</t>
  </si>
  <si>
    <t>Read me:</t>
  </si>
  <si>
    <t>Exp m/z</t>
  </si>
  <si>
    <t>Columns A, B, C, D, and E are the experimental mass and molecular composition of the most abundant individual species assigned based on the (-)DART-HRMS data</t>
  </si>
  <si>
    <t>Column H is the sensitivity-corrected intensity calculated by the intensity, molecular weight, and sensitivity</t>
  </si>
  <si>
    <t>Columns J and K are the Tmax and apparent particle-to-gas transition enthalpy of each specie inferred from their TPD-(-)DART-HRMS thermograms</t>
  </si>
  <si>
    <t>Columns L and M are the results of the saturation mass concentration</t>
  </si>
  <si>
    <t>Column I is the reference vapor pressure of the individual species calculated as described in our earlier publication (https://doi.org/10.1021/acs.analchem.4c01003)</t>
  </si>
  <si>
    <t>C18H34O2</t>
  </si>
  <si>
    <t>C16H30O3</t>
  </si>
  <si>
    <t>C7H6O2</t>
  </si>
  <si>
    <t>C34H68O4</t>
  </si>
  <si>
    <t>C18H36O3</t>
  </si>
  <si>
    <t>C16H32O3</t>
  </si>
  <si>
    <t>C14H28O2</t>
  </si>
  <si>
    <t>C16H30O2</t>
  </si>
  <si>
    <t>C32H64O4</t>
  </si>
  <si>
    <t>C36H72O4</t>
  </si>
  <si>
    <t>C17H34O2</t>
  </si>
  <si>
    <t>C15H30O2</t>
  </si>
  <si>
    <t>C9H16O3</t>
  </si>
  <si>
    <t>C8H14O3</t>
  </si>
  <si>
    <t>C20H40O2</t>
  </si>
  <si>
    <t>C17H34O4</t>
  </si>
  <si>
    <t>C19H38O4</t>
  </si>
  <si>
    <t>C7H12O3</t>
  </si>
  <si>
    <t>C10H18O3</t>
  </si>
  <si>
    <t>C18H32O3</t>
  </si>
  <si>
    <t>C12H24O2</t>
  </si>
  <si>
    <t>C18H32O2</t>
  </si>
  <si>
    <t>C11H20O3</t>
  </si>
  <si>
    <t>C15H28O3</t>
  </si>
  <si>
    <t>C14H26O3</t>
  </si>
  <si>
    <t>C12H22O3</t>
  </si>
  <si>
    <t>C10H20O2</t>
  </si>
  <si>
    <t>C13H24O3</t>
  </si>
  <si>
    <t>C17H32O2</t>
  </si>
  <si>
    <t>C17H32O3</t>
  </si>
  <si>
    <t>C18H32O4</t>
  </si>
  <si>
    <t>C34H66O4</t>
  </si>
  <si>
    <t>C8H16O3</t>
  </si>
  <si>
    <t>C16H28O3</t>
  </si>
  <si>
    <t>C9H18O3</t>
  </si>
  <si>
    <t>C36H70O4</t>
  </si>
  <si>
    <t>C34H66O5</t>
  </si>
  <si>
    <t>C24H48O2</t>
  </si>
  <si>
    <t>C16H28O4</t>
  </si>
  <si>
    <t>C8H8O2</t>
  </si>
  <si>
    <t>C13H26O2</t>
  </si>
  <si>
    <t>C15H28O2</t>
  </si>
  <si>
    <t>C10H20O3</t>
  </si>
  <si>
    <t>N</t>
  </si>
  <si>
    <t>C14H26O2</t>
  </si>
  <si>
    <t>C22H44O2</t>
  </si>
  <si>
    <t>C28H54N2O4</t>
  </si>
  <si>
    <t>C5H7N3O3</t>
  </si>
  <si>
    <t>C16H22O3</t>
  </si>
  <si>
    <t>C5H7NO3</t>
  </si>
  <si>
    <t>This spreadsheet constructs the volatility basic set (VBS) for OA: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</si>
</sst>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_ "/>
    <numFmt numFmtId="166" formatCode="0.000"/>
    <numFmt numFmtId="167" formatCode="0.00000"/>
    <numFmt numFmtId="168" formatCode="0.0000"/>
  </numFmts>
  <fonts count="10" x14ac:knownFonts="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11"/>
      <color theme="1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890133365886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2" fontId="0" fillId="3" borderId="0" xfId="0" applyNumberFormat="1" applyFill="1"/>
    <xf numFmtId="11" fontId="0" fillId="0" borderId="0" xfId="0" applyNumberFormat="1" applyFill="1"/>
    <xf numFmtId="2" fontId="0" fillId="0" borderId="0" xfId="0" applyNumberFormat="1" applyFill="1"/>
    <xf numFmtId="164" fontId="0" fillId="0" borderId="0" xfId="0" applyNumberFormat="1" applyFill="1"/>
    <xf numFmtId="1" fontId="0" fillId="0" borderId="0" xfId="0" applyNumberFormat="1"/>
    <xf numFmtId="1" fontId="0" fillId="2" borderId="0" xfId="0" applyNumberFormat="1" applyFill="1"/>
    <xf numFmtId="1" fontId="0" fillId="0" borderId="0" xfId="0" applyNumberFormat="1" applyFill="1"/>
    <xf numFmtId="164" fontId="0" fillId="0" borderId="0" xfId="0" applyNumberFormat="1"/>
    <xf numFmtId="164" fontId="0" fillId="2" borderId="0" xfId="0" applyNumberFormat="1" applyFont="1" applyFill="1"/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11" fontId="0" fillId="0" borderId="0" xfId="0" applyNumberFormat="1" applyAlignment="1">
      <alignment horizontal="right"/>
    </xf>
    <xf numFmtId="0" fontId="0" fillId="0" borderId="0" xfId="0" applyFill="1" applyAlignment="1">
      <alignment horizontal="right"/>
    </xf>
    <xf numFmtId="165" fontId="0" fillId="0" borderId="0" xfId="0" applyNumberFormat="1" applyFill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" fontId="0" fillId="3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0" xfId="0" applyNumberFormat="1"/>
    <xf numFmtId="166" fontId="0" fillId="3" borderId="0" xfId="0" applyNumberFormat="1" applyFill="1"/>
    <xf numFmtId="166" fontId="0" fillId="0" borderId="0" xfId="0" applyNumberFormat="1" applyFill="1"/>
    <xf numFmtId="0" fontId="0" fillId="5" borderId="0" xfId="0" applyFill="1"/>
    <xf numFmtId="0" fontId="5" fillId="0" borderId="0" xfId="0" applyFont="1"/>
    <xf numFmtId="0" fontId="5" fillId="0" borderId="0" xfId="0" applyFont="1" applyFill="1"/>
    <xf numFmtId="2" fontId="5" fillId="0" borderId="0" xfId="0" applyNumberFormat="1" applyFont="1"/>
    <xf numFmtId="166" fontId="5" fillId="0" borderId="0" xfId="0" applyNumberFormat="1" applyFont="1"/>
    <xf numFmtId="1" fontId="5" fillId="0" borderId="0" xfId="0" applyNumberFormat="1" applyFont="1"/>
    <xf numFmtId="164" fontId="5" fillId="0" borderId="0" xfId="0" applyNumberFormat="1" applyFont="1"/>
    <xf numFmtId="11" fontId="5" fillId="0" borderId="0" xfId="0" applyNumberFormat="1" applyFont="1" applyFill="1"/>
    <xf numFmtId="164" fontId="5" fillId="0" borderId="0" xfId="0" applyNumberFormat="1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167" fontId="0" fillId="0" borderId="0" xfId="0" applyNumberFormat="1" applyFill="1"/>
    <xf numFmtId="0" fontId="0" fillId="0" borderId="0" xfId="0" applyFill="1" applyAlignment="1">
      <alignment vertical="center"/>
    </xf>
    <xf numFmtId="166" fontId="0" fillId="4" borderId="0" xfId="0" applyNumberFormat="1" applyFill="1"/>
    <xf numFmtId="0" fontId="7" fillId="0" borderId="0" xfId="0" applyFont="1" applyFill="1"/>
    <xf numFmtId="1" fontId="0" fillId="0" borderId="0" xfId="0" applyNumberFormat="1" applyFill="1" applyAlignment="1">
      <alignment horizontal="right"/>
    </xf>
    <xf numFmtId="168" fontId="0" fillId="0" borderId="0" xfId="0" applyNumberFormat="1" applyFill="1"/>
    <xf numFmtId="168" fontId="1" fillId="0" borderId="0" xfId="0" applyNumberFormat="1" applyFont="1" applyFill="1"/>
    <xf numFmtId="168" fontId="0" fillId="0" borderId="0" xfId="0" applyNumberFormat="1"/>
    <xf numFmtId="168" fontId="0" fillId="0" borderId="0" xfId="0" applyNumberFormat="1" applyFont="1" applyFill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45200"/>
      <color rgb="FFFF40FF"/>
      <color rgb="FF0096FF"/>
      <color rgb="FFFF9300"/>
      <color rgb="FFFDD300"/>
      <color rgb="FF7A81FF"/>
      <color rgb="FF00DC00"/>
      <color rgb="FFF4E300"/>
      <color rgb="FFFFD579"/>
      <color rgb="FF929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1044257567478"/>
          <c:y val="0.105254403440534"/>
          <c:w val="0.798849518810149"/>
          <c:h val="0.7435032079323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'VBS-200m'!$P$22</c:f>
              <c:strCache>
                <c:ptCount val="1"/>
                <c:pt idx="0">
                  <c:v>ParticlePhase</c:v>
                </c:pt>
              </c:strCache>
            </c:strRef>
          </c:tx>
          <c:spPr>
            <a:solidFill>
              <a:srgbClr val="945200"/>
            </a:solidFill>
            <a:ln>
              <a:noFill/>
            </a:ln>
            <a:effectLst/>
          </c:spPr>
          <c:invertIfNegative val="0"/>
          <c:cat>
            <c:numRef>
              <c:f>'VBS-200m'!$AB$26:$AN$26</c:f>
              <c:numCache>
                <c:formatCode>General</c:formatCode>
                <c:ptCount val="13"/>
                <c:pt idx="0">
                  <c:v>-6.0</c:v>
                </c:pt>
                <c:pt idx="1">
                  <c:v>-5.0</c:v>
                </c:pt>
                <c:pt idx="2">
                  <c:v>-4.0</c:v>
                </c:pt>
                <c:pt idx="3">
                  <c:v>-3.0</c:v>
                </c:pt>
                <c:pt idx="4">
                  <c:v>-2.0</c:v>
                </c:pt>
                <c:pt idx="5">
                  <c:v>-1.0</c:v>
                </c:pt>
                <c:pt idx="6">
                  <c:v>0.0</c:v>
                </c:pt>
                <c:pt idx="7">
                  <c:v>1.0</c:v>
                </c:pt>
                <c:pt idx="8">
                  <c:v>2.0</c:v>
                </c:pt>
                <c:pt idx="9">
                  <c:v>3.0</c:v>
                </c:pt>
                <c:pt idx="10">
                  <c:v>4.0</c:v>
                </c:pt>
                <c:pt idx="11">
                  <c:v>5.0</c:v>
                </c:pt>
                <c:pt idx="12">
                  <c:v>6.0</c:v>
                </c:pt>
              </c:numCache>
            </c:numRef>
          </c:cat>
          <c:val>
            <c:numRef>
              <c:f>'VBS-200m'!$AB$22:$AN$22</c:f>
              <c:numCache>
                <c:formatCode>General</c:formatCode>
                <c:ptCount val="13"/>
                <c:pt idx="0">
                  <c:v>0.0685219651040466</c:v>
                </c:pt>
                <c:pt idx="1">
                  <c:v>0.425002071120427</c:v>
                </c:pt>
                <c:pt idx="2">
                  <c:v>0.324258536223112</c:v>
                </c:pt>
                <c:pt idx="3">
                  <c:v>3.118162756009968</c:v>
                </c:pt>
                <c:pt idx="4">
                  <c:v>2.429343693962487</c:v>
                </c:pt>
                <c:pt idx="5">
                  <c:v>2.791442493017666</c:v>
                </c:pt>
                <c:pt idx="6">
                  <c:v>5.630137197975163</c:v>
                </c:pt>
                <c:pt idx="7">
                  <c:v>4.394075729713877</c:v>
                </c:pt>
                <c:pt idx="8">
                  <c:v>0.866324438638818</c:v>
                </c:pt>
                <c:pt idx="9">
                  <c:v>0.0820968515121145</c:v>
                </c:pt>
                <c:pt idx="10">
                  <c:v>0.00489353968808386</c:v>
                </c:pt>
                <c:pt idx="11">
                  <c:v>0.000213358530190692</c:v>
                </c:pt>
                <c:pt idx="12">
                  <c:v>7.08757606342784E-6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68-40B2-B84F-0870DCFE8ABC}"/>
            </c:ext>
          </c:extLst>
        </c:ser>
        <c:ser>
          <c:idx val="1"/>
          <c:order val="1"/>
          <c:tx>
            <c:strRef>
              <c:f>'VBS-200m'!$P$23</c:f>
              <c:strCache>
                <c:ptCount val="1"/>
                <c:pt idx="0">
                  <c:v>GasPhase</c:v>
                </c:pt>
              </c:strCache>
            </c:strRef>
          </c:tx>
          <c:spPr>
            <a:solidFill>
              <a:srgbClr val="945200">
                <a:alpha val="29804"/>
              </a:srgbClr>
            </a:solidFill>
            <a:ln>
              <a:noFill/>
            </a:ln>
            <a:effectLst/>
          </c:spPr>
          <c:invertIfNegative val="0"/>
          <c:cat>
            <c:numRef>
              <c:f>'VBS-200m'!$AB$26:$AN$26</c:f>
              <c:numCache>
                <c:formatCode>General</c:formatCode>
                <c:ptCount val="13"/>
                <c:pt idx="0">
                  <c:v>-6.0</c:v>
                </c:pt>
                <c:pt idx="1">
                  <c:v>-5.0</c:v>
                </c:pt>
                <c:pt idx="2">
                  <c:v>-4.0</c:v>
                </c:pt>
                <c:pt idx="3">
                  <c:v>-3.0</c:v>
                </c:pt>
                <c:pt idx="4">
                  <c:v>-2.0</c:v>
                </c:pt>
                <c:pt idx="5">
                  <c:v>-1.0</c:v>
                </c:pt>
                <c:pt idx="6">
                  <c:v>0.0</c:v>
                </c:pt>
                <c:pt idx="7">
                  <c:v>1.0</c:v>
                </c:pt>
                <c:pt idx="8">
                  <c:v>2.0</c:v>
                </c:pt>
                <c:pt idx="9">
                  <c:v>3.0</c:v>
                </c:pt>
                <c:pt idx="10">
                  <c:v>4.0</c:v>
                </c:pt>
                <c:pt idx="11">
                  <c:v>5.0</c:v>
                </c:pt>
                <c:pt idx="12">
                  <c:v>6.0</c:v>
                </c:pt>
              </c:numCache>
            </c:numRef>
          </c:cat>
          <c:val>
            <c:numRef>
              <c:f>'VBS-200m'!$AB$23:$AN$23</c:f>
              <c:numCache>
                <c:formatCode>General</c:formatCode>
                <c:ptCount val="13"/>
                <c:pt idx="0">
                  <c:v>2.2840655061751E-9</c:v>
                </c:pt>
                <c:pt idx="1">
                  <c:v>1.41667357012043E-7</c:v>
                </c:pt>
                <c:pt idx="2">
                  <c:v>1.08086178740585E-6</c:v>
                </c:pt>
                <c:pt idx="3">
                  <c:v>0.000103938758533761</c:v>
                </c:pt>
                <c:pt idx="4">
                  <c:v>0.000809781231320805</c:v>
                </c:pt>
                <c:pt idx="5">
                  <c:v>0.00930480831005908</c:v>
                </c:pt>
                <c:pt idx="6">
                  <c:v>0.187671239932506</c:v>
                </c:pt>
                <c:pt idx="7">
                  <c:v>1.464691909904626</c:v>
                </c:pt>
                <c:pt idx="8">
                  <c:v>2.88774812879606</c:v>
                </c:pt>
                <c:pt idx="9">
                  <c:v>2.736561717070484</c:v>
                </c:pt>
                <c:pt idx="10">
                  <c:v>1.631179896027954</c:v>
                </c:pt>
                <c:pt idx="11">
                  <c:v>0.711195100635639</c:v>
                </c:pt>
                <c:pt idx="12">
                  <c:v>0.236252535447595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368-40B2-B84F-0870DCFE8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100"/>
        <c:axId val="-706816400"/>
        <c:axId val="-706846304"/>
      </c:barChart>
      <c:catAx>
        <c:axId val="-706816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LogC*</a:t>
                </a:r>
                <a:r>
                  <a:rPr lang="en-US" sz="1200" b="0" i="0" u="none" strike="noStrike" baseline="0">
                    <a:solidFill>
                      <a:schemeClr val="tx1"/>
                    </a:solidFill>
                    <a:effectLst/>
                  </a:rPr>
                  <a:t>, µg/m</a:t>
                </a:r>
                <a:r>
                  <a:rPr lang="en-US" sz="1200" b="0" i="0" u="none" strike="noStrike" baseline="30000">
                    <a:solidFill>
                      <a:schemeClr val="tx1"/>
                    </a:solidFill>
                    <a:effectLst/>
                  </a:rPr>
                  <a:t>3</a:t>
                </a:r>
                <a:r>
                  <a:rPr lang="en-US" sz="1200" b="0" i="0" u="none" strike="noStrike" baseline="0">
                    <a:solidFill>
                      <a:schemeClr val="tx1"/>
                    </a:solidFill>
                  </a:rPr>
                  <a:t> </a:t>
                </a:r>
                <a:endParaRPr lang="en-US" sz="1200">
                  <a:solidFill>
                    <a:schemeClr val="tx1"/>
                  </a:solidFill>
                  <a:latin typeface="Arial" panose="020B0604020202020204" pitchFamily="7" charset="0"/>
                  <a:ea typeface="Arial" panose="020B0604020202020204" pitchFamily="7" charset="0"/>
                  <a:cs typeface="Arial" panose="020B0604020202020204" pitchFamily="7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200" b="0" i="0" u="none" strike="noStrike" kern="1200" baseline="0">
                  <a:solidFill>
                    <a:schemeClr val="tx1"/>
                  </a:solidFill>
                  <a:latin typeface="Arial" panose="020B0604020202020204" pitchFamily="7" charset="0"/>
                  <a:ea typeface="Arial" panose="020B0604020202020204" pitchFamily="7" charset="0"/>
                  <a:cs typeface="Arial" panose="020B0604020202020204" pitchFamily="7" charset="0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  <a:endParaRPr lang="en-US"/>
          </a:p>
        </c:txPr>
        <c:crossAx val="-70684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706846304"/>
        <c:scaling>
          <c:orientation val="minMax"/>
          <c:max val="6.501"/>
          <c:min val="0.00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Organic Mass, µg/m</a:t>
                </a:r>
                <a:r>
                  <a:rPr lang="en-US" sz="1200" baseline="30000">
                    <a:solidFill>
                      <a:schemeClr val="tx1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3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200" b="0" i="0" u="none" strike="noStrike" kern="1200" baseline="0">
                  <a:solidFill>
                    <a:schemeClr val="tx1"/>
                  </a:solidFill>
                  <a:latin typeface="Arial" panose="020B0604020202020204" pitchFamily="7" charset="0"/>
                  <a:ea typeface="Arial" panose="020B0604020202020204" pitchFamily="7" charset="0"/>
                  <a:cs typeface="Arial" panose="020B0604020202020204" pitchFamily="7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  <a:endParaRPr lang="en-US"/>
          </a:p>
        </c:txPr>
        <c:crossAx val="-706816400"/>
        <c:crosses val="autoZero"/>
        <c:crossBetween val="between"/>
        <c:majorUnit val="2.0"/>
      </c:valAx>
      <c:spPr>
        <a:noFill/>
        <a:ln w="63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945200">
                <a:alpha val="29804"/>
              </a:srgbClr>
            </a:solidFill>
            <a:ln w="19050">
              <a:noFill/>
            </a:ln>
          </c:spPr>
          <c:dPt>
            <c:idx val="0"/>
            <c:bubble3D val="0"/>
            <c:spPr>
              <a:solidFill>
                <a:srgbClr val="9452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671-4422-B9A1-308D126869D5}"/>
              </c:ext>
            </c:extLst>
          </c:dPt>
          <c:dPt>
            <c:idx val="1"/>
            <c:bubble3D val="0"/>
            <c:spPr>
              <a:solidFill>
                <a:srgbClr val="945200">
                  <a:alpha val="29804"/>
                </a:srgbClr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671-4422-B9A1-308D126869D5}"/>
              </c:ext>
            </c:extLst>
          </c:dPt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671-4422-B9A1-308D126869D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671-4422-B9A1-308D126869D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1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  <a:sym typeface="Arial Regular" panose="020B060402020202020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'VBS-200m'!$AU$22:$AU$23</c:f>
              <c:strCache>
                <c:ptCount val="2"/>
                <c:pt idx="0">
                  <c:v>Particle</c:v>
                </c:pt>
                <c:pt idx="1">
                  <c:v>Gas</c:v>
                </c:pt>
              </c:strCache>
            </c:strRef>
          </c:cat>
          <c:val>
            <c:numRef>
              <c:f>'VBS-200m'!$AV$22:$AV$23</c:f>
              <c:numCache>
                <c:formatCode>0</c:formatCode>
                <c:ptCount val="2"/>
                <c:pt idx="0">
                  <c:v>67.1149323969067</c:v>
                </c:pt>
                <c:pt idx="1">
                  <c:v>32.88506760309329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671-4422-B9A1-308D126869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Arial Regular" panose="020B0604020202020204" charset="0"/>
                <a:ea typeface="Arial Regular" panose="020B0604020202020204" charset="0"/>
                <a:cs typeface="Arial Regular" panose="020B0604020202020204" charset="0"/>
                <a:sym typeface="Arial Regular" panose="020B0604020202020204" charset="0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Arial Regular" panose="020B0604020202020204" charset="0"/>
                <a:ea typeface="Arial Regular" panose="020B0604020202020204" charset="0"/>
                <a:cs typeface="Arial Regular" panose="020B0604020202020204" charset="0"/>
                <a:sym typeface="Arial Regular" panose="020B060402020202020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2476936242439"/>
          <c:y val="0.0765828558213634"/>
          <c:w val="0.593497113292907"/>
          <c:h val="0.24064943769218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Arial Regular" panose="020B0604020202020204" charset="0"/>
              <a:ea typeface="Arial Regular" panose="020B0604020202020204" charset="0"/>
              <a:cs typeface="Arial Regular" panose="020B0604020202020204" charset="0"/>
              <a:sym typeface="Arial Regular" panose="020B060402020202020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>
          <a:solidFill>
            <a:schemeClr val="tx1"/>
          </a:solidFill>
          <a:latin typeface="Arial Regular" panose="020B0604020202020204" charset="0"/>
          <a:ea typeface="Arial Regular" panose="020B0604020202020204" charset="0"/>
          <a:cs typeface="Arial Regular" panose="020B0604020202020204" charset="0"/>
          <a:sym typeface="Arial Regular" panose="020B060402020202020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1044255254286"/>
          <c:y val="0.0972222222222222"/>
          <c:w val="0.798849518810149"/>
          <c:h val="0.7435032079323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'VBS-15m'!$P$22</c:f>
              <c:strCache>
                <c:ptCount val="1"/>
                <c:pt idx="0">
                  <c:v>ParticlePhase</c:v>
                </c:pt>
              </c:strCache>
            </c:strRef>
          </c:tx>
          <c:spPr>
            <a:solidFill>
              <a:srgbClr val="945200"/>
            </a:solidFill>
            <a:ln>
              <a:noFill/>
            </a:ln>
            <a:effectLst/>
          </c:spPr>
          <c:invertIfNegative val="0"/>
          <c:cat>
            <c:numRef>
              <c:f>'VBS-15m'!$AB$26:$AN$26</c:f>
              <c:numCache>
                <c:formatCode>General</c:formatCode>
                <c:ptCount val="13"/>
                <c:pt idx="0">
                  <c:v>-6.0</c:v>
                </c:pt>
                <c:pt idx="1">
                  <c:v>-5.0</c:v>
                </c:pt>
                <c:pt idx="2">
                  <c:v>-4.0</c:v>
                </c:pt>
                <c:pt idx="3">
                  <c:v>-3.0</c:v>
                </c:pt>
                <c:pt idx="4">
                  <c:v>-2.0</c:v>
                </c:pt>
                <c:pt idx="5">
                  <c:v>-1.0</c:v>
                </c:pt>
                <c:pt idx="6">
                  <c:v>0.0</c:v>
                </c:pt>
                <c:pt idx="7">
                  <c:v>1.0</c:v>
                </c:pt>
                <c:pt idx="8">
                  <c:v>2.0</c:v>
                </c:pt>
                <c:pt idx="9">
                  <c:v>3.0</c:v>
                </c:pt>
                <c:pt idx="10">
                  <c:v>4.0</c:v>
                </c:pt>
                <c:pt idx="11">
                  <c:v>5.0</c:v>
                </c:pt>
                <c:pt idx="12">
                  <c:v>6.0</c:v>
                </c:pt>
              </c:numCache>
            </c:numRef>
          </c:cat>
          <c:val>
            <c:numRef>
              <c:f>'VBS-15m'!$AB$22:$AN$22</c:f>
              <c:numCache>
                <c:formatCode>General</c:formatCode>
                <c:ptCount val="13"/>
                <c:pt idx="0">
                  <c:v>0.0</c:v>
                </c:pt>
                <c:pt idx="1">
                  <c:v>0.0947829433165267</c:v>
                </c:pt>
                <c:pt idx="2">
                  <c:v>0.534414130564909</c:v>
                </c:pt>
                <c:pt idx="3">
                  <c:v>2.081598501801278</c:v>
                </c:pt>
                <c:pt idx="4">
                  <c:v>3.99806035385964</c:v>
                </c:pt>
                <c:pt idx="5">
                  <c:v>2.840330620478468</c:v>
                </c:pt>
                <c:pt idx="6">
                  <c:v>3.613087060404169</c:v>
                </c:pt>
                <c:pt idx="7">
                  <c:v>4.189384881931295</c:v>
                </c:pt>
                <c:pt idx="8">
                  <c:v>0.98768688568839</c:v>
                </c:pt>
                <c:pt idx="9">
                  <c:v>0.0373702727314644</c:v>
                </c:pt>
                <c:pt idx="10">
                  <c:v>0.00696671318790948</c:v>
                </c:pt>
                <c:pt idx="11">
                  <c:v>0.000763525592736849</c:v>
                </c:pt>
                <c:pt idx="12">
                  <c:v>2.04742710990325E-5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16-4A14-B7C4-0C6FB2616ED6}"/>
            </c:ext>
          </c:extLst>
        </c:ser>
        <c:ser>
          <c:idx val="1"/>
          <c:order val="1"/>
          <c:tx>
            <c:strRef>
              <c:f>'VBS-15m'!$P$23</c:f>
              <c:strCache>
                <c:ptCount val="1"/>
                <c:pt idx="0">
                  <c:v>GasPhase</c:v>
                </c:pt>
              </c:strCache>
            </c:strRef>
          </c:tx>
          <c:spPr>
            <a:solidFill>
              <a:srgbClr val="945200">
                <a:alpha val="29804"/>
              </a:srgbClr>
            </a:solidFill>
            <a:ln>
              <a:noFill/>
            </a:ln>
            <a:effectLst/>
          </c:spPr>
          <c:invertIfNegative val="0"/>
          <c:cat>
            <c:numRef>
              <c:f>'VBS-15m'!$AB$26:$AN$26</c:f>
              <c:numCache>
                <c:formatCode>General</c:formatCode>
                <c:ptCount val="13"/>
                <c:pt idx="0">
                  <c:v>-6.0</c:v>
                </c:pt>
                <c:pt idx="1">
                  <c:v>-5.0</c:v>
                </c:pt>
                <c:pt idx="2">
                  <c:v>-4.0</c:v>
                </c:pt>
                <c:pt idx="3">
                  <c:v>-3.0</c:v>
                </c:pt>
                <c:pt idx="4">
                  <c:v>-2.0</c:v>
                </c:pt>
                <c:pt idx="5">
                  <c:v>-1.0</c:v>
                </c:pt>
                <c:pt idx="6">
                  <c:v>0.0</c:v>
                </c:pt>
                <c:pt idx="7">
                  <c:v>1.0</c:v>
                </c:pt>
                <c:pt idx="8">
                  <c:v>2.0</c:v>
                </c:pt>
                <c:pt idx="9">
                  <c:v>3.0</c:v>
                </c:pt>
                <c:pt idx="10">
                  <c:v>4.0</c:v>
                </c:pt>
                <c:pt idx="11">
                  <c:v>5.0</c:v>
                </c:pt>
                <c:pt idx="12">
                  <c:v>6.0</c:v>
                </c:pt>
              </c:numCache>
            </c:numRef>
          </c:cat>
          <c:val>
            <c:numRef>
              <c:f>'VBS-15m'!$AB$23:$AN$23</c:f>
              <c:numCache>
                <c:formatCode>General</c:formatCode>
                <c:ptCount val="13"/>
                <c:pt idx="0">
                  <c:v>0.0</c:v>
                </c:pt>
                <c:pt idx="1">
                  <c:v>3.15943144285624E-8</c:v>
                </c:pt>
                <c:pt idx="2">
                  <c:v>1.78138043527287E-6</c:v>
                </c:pt>
                <c:pt idx="3">
                  <c:v>6.93866167265078E-5</c:v>
                </c:pt>
                <c:pt idx="4">
                  <c:v>0.00133268678461995</c:v>
                </c:pt>
                <c:pt idx="5">
                  <c:v>0.00946776873492849</c:v>
                </c:pt>
                <c:pt idx="6">
                  <c:v>0.120436235346806</c:v>
                </c:pt>
                <c:pt idx="7">
                  <c:v>1.396461627310431</c:v>
                </c:pt>
                <c:pt idx="8">
                  <c:v>3.292289618961301</c:v>
                </c:pt>
                <c:pt idx="9">
                  <c:v>1.24567575771548</c:v>
                </c:pt>
                <c:pt idx="10">
                  <c:v>2.322237729303159</c:v>
                </c:pt>
                <c:pt idx="11">
                  <c:v>2.54508530912283</c:v>
                </c:pt>
                <c:pt idx="12">
                  <c:v>0.682475703301082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316-4A14-B7C4-0C6FB2616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100"/>
        <c:axId val="-668480208"/>
        <c:axId val="-668477360"/>
      </c:barChart>
      <c:catAx>
        <c:axId val="-66848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LogC*</a:t>
                </a:r>
                <a:r>
                  <a:rPr lang="en-US" sz="1200" b="0" i="0" u="none" strike="noStrike" baseline="0">
                    <a:solidFill>
                      <a:schemeClr val="tx1"/>
                    </a:solidFill>
                    <a:effectLst/>
                  </a:rPr>
                  <a:t>, µg/m</a:t>
                </a:r>
                <a:r>
                  <a:rPr lang="en-US" sz="1200" b="0" i="0" u="none" strike="noStrike" baseline="30000">
                    <a:solidFill>
                      <a:schemeClr val="tx1"/>
                    </a:solidFill>
                    <a:effectLst/>
                  </a:rPr>
                  <a:t>3</a:t>
                </a:r>
                <a:r>
                  <a:rPr lang="en-US" sz="1200" b="0" i="0" u="none" strike="noStrike" baseline="0">
                    <a:solidFill>
                      <a:schemeClr val="tx1"/>
                    </a:solidFill>
                  </a:rPr>
                  <a:t> </a:t>
                </a:r>
                <a:endParaRPr lang="en-US" sz="1200">
                  <a:solidFill>
                    <a:schemeClr val="tx1"/>
                  </a:solidFill>
                  <a:latin typeface="Arial" panose="020B0604020202020204" pitchFamily="7" charset="0"/>
                  <a:ea typeface="Arial" panose="020B0604020202020204" pitchFamily="7" charset="0"/>
                  <a:cs typeface="Arial" panose="020B0604020202020204" pitchFamily="7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200" b="0" i="0" u="none" strike="noStrike" kern="1200" baseline="0">
                  <a:solidFill>
                    <a:schemeClr val="tx1"/>
                  </a:solidFill>
                  <a:latin typeface="Arial" panose="020B0604020202020204" pitchFamily="7" charset="0"/>
                  <a:ea typeface="Arial" panose="020B0604020202020204" pitchFamily="7" charset="0"/>
                  <a:cs typeface="Arial" panose="020B0604020202020204" pitchFamily="7" charset="0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  <a:endParaRPr lang="en-US"/>
          </a:p>
        </c:txPr>
        <c:crossAx val="-66847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68477360"/>
        <c:scaling>
          <c:orientation val="minMax"/>
          <c:max val="6.501"/>
          <c:min val="0.00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Organic Mass, µg/m</a:t>
                </a:r>
                <a:r>
                  <a:rPr lang="en-US" sz="1200" baseline="30000">
                    <a:solidFill>
                      <a:schemeClr val="tx1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3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200" b="0" i="0" u="none" strike="noStrike" kern="1200" baseline="0">
                  <a:solidFill>
                    <a:schemeClr val="tx1"/>
                  </a:solidFill>
                  <a:latin typeface="Arial" panose="020B0604020202020204" pitchFamily="7" charset="0"/>
                  <a:ea typeface="Arial" panose="020B0604020202020204" pitchFamily="7" charset="0"/>
                  <a:cs typeface="Arial" panose="020B0604020202020204" pitchFamily="7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  <a:endParaRPr lang="en-US"/>
          </a:p>
        </c:txPr>
        <c:crossAx val="-668480208"/>
        <c:crosses val="autoZero"/>
        <c:crossBetween val="between"/>
        <c:majorUnit val="2.0"/>
      </c:valAx>
      <c:spPr>
        <a:noFill/>
        <a:ln w="63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945200">
                <a:alpha val="29804"/>
              </a:srgbClr>
            </a:solidFill>
            <a:ln w="19050">
              <a:noFill/>
            </a:ln>
          </c:spPr>
          <c:dPt>
            <c:idx val="0"/>
            <c:bubble3D val="0"/>
            <c:spPr>
              <a:solidFill>
                <a:srgbClr val="94520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936-4E79-82F0-013633DE9332}"/>
              </c:ext>
            </c:extLst>
          </c:dPt>
          <c:dPt>
            <c:idx val="1"/>
            <c:bubble3D val="0"/>
            <c:spPr>
              <a:solidFill>
                <a:srgbClr val="945200">
                  <a:alpha val="29804"/>
                </a:srgbClr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936-4E79-82F0-013633DE9332}"/>
              </c:ext>
            </c:extLst>
          </c:dPt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936-4E79-82F0-013633DE933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936-4E79-82F0-013633DE93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100" b="1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  <a:sym typeface="Arial Regular" panose="020B060402020202020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'VBS-15m'!$AU$22:$AU$23</c:f>
              <c:strCache>
                <c:ptCount val="2"/>
                <c:pt idx="0">
                  <c:v>Particle</c:v>
                </c:pt>
                <c:pt idx="1">
                  <c:v>Gas</c:v>
                </c:pt>
              </c:strCache>
            </c:strRef>
          </c:cat>
          <c:val>
            <c:numRef>
              <c:f>'VBS-15m'!$AV$22:$AV$23</c:f>
              <c:numCache>
                <c:formatCode>0</c:formatCode>
                <c:ptCount val="2"/>
                <c:pt idx="0">
                  <c:v>61.28155454609296</c:v>
                </c:pt>
                <c:pt idx="1">
                  <c:v>38.71844545390704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936-4E79-82F0-013633DE93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Arial Regular" panose="020B0604020202020204" charset="0"/>
                <a:ea typeface="Arial Regular" panose="020B0604020202020204" charset="0"/>
                <a:cs typeface="Arial Regular" panose="020B0604020202020204" charset="0"/>
                <a:sym typeface="Arial Regular" panose="020B0604020202020204" charset="0"/>
              </a:defRPr>
            </a:pPr>
            <a:endParaRPr lang="en-US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Arial Regular" panose="020B0604020202020204" charset="0"/>
                <a:ea typeface="Arial Regular" panose="020B0604020202020204" charset="0"/>
                <a:cs typeface="Arial Regular" panose="020B0604020202020204" charset="0"/>
                <a:sym typeface="Arial Regular" panose="020B060402020202020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2476936242439"/>
          <c:y val="0.0765828558213634"/>
          <c:w val="0.593497113292907"/>
          <c:h val="0.24064943769218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Arial Regular" panose="020B0604020202020204" charset="0"/>
              <a:ea typeface="Arial Regular" panose="020B0604020202020204" charset="0"/>
              <a:cs typeface="Arial Regular" panose="020B0604020202020204" charset="0"/>
              <a:sym typeface="Arial Regular" panose="020B060402020202020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>
          <a:solidFill>
            <a:schemeClr val="tx1"/>
          </a:solidFill>
          <a:latin typeface="Arial Regular" panose="020B0604020202020204" charset="0"/>
          <a:ea typeface="Arial Regular" panose="020B0604020202020204" charset="0"/>
          <a:cs typeface="Arial Regular" panose="020B0604020202020204" charset="0"/>
          <a:sym typeface="Arial Regular" panose="020B060402020202020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113665</xdr:colOff>
      <xdr:row>0</xdr:row>
      <xdr:rowOff>27305</xdr:rowOff>
    </xdr:from>
    <xdr:to>
      <xdr:col>31</xdr:col>
      <xdr:colOff>88900</xdr:colOff>
      <xdr:row>16</xdr:row>
      <xdr:rowOff>141605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DBBB05BF-7243-457A-9DF2-739DDB80C0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414021</xdr:colOff>
      <xdr:row>1</xdr:row>
      <xdr:rowOff>163985</xdr:rowOff>
    </xdr:from>
    <xdr:to>
      <xdr:col>36</xdr:col>
      <xdr:colOff>63500</xdr:colOff>
      <xdr:row>8</xdr:row>
      <xdr:rowOff>76201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96855302-1E5B-4F22-B524-558C14AD9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113665</xdr:colOff>
      <xdr:row>0</xdr:row>
      <xdr:rowOff>1905</xdr:rowOff>
    </xdr:from>
    <xdr:to>
      <xdr:col>31</xdr:col>
      <xdr:colOff>88900</xdr:colOff>
      <xdr:row>16</xdr:row>
      <xdr:rowOff>116205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D2C466CD-1AD5-42D5-B5EB-B457072F81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414021</xdr:colOff>
      <xdr:row>1</xdr:row>
      <xdr:rowOff>163985</xdr:rowOff>
    </xdr:from>
    <xdr:to>
      <xdr:col>36</xdr:col>
      <xdr:colOff>63500</xdr:colOff>
      <xdr:row>8</xdr:row>
      <xdr:rowOff>76201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1311A631-FC70-4875-B9EA-85FB4332D1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14"/>
  <sheetViews>
    <sheetView tabSelected="1" workbookViewId="0">
      <pane xSplit="2" topLeftCell="C1" activePane="topRight" state="frozen"/>
      <selection pane="topRight" activeCell="I18" sqref="I18"/>
    </sheetView>
  </sheetViews>
  <sheetFormatPr baseColWidth="10" defaultColWidth="8.83203125" defaultRowHeight="15" x14ac:dyDescent="0.2"/>
  <cols>
    <col min="1" max="1" width="10.6640625" customWidth="1"/>
    <col min="2" max="2" width="15.5" customWidth="1"/>
    <col min="3" max="4" width="10" customWidth="1"/>
    <col min="5" max="6" width="9.83203125" customWidth="1"/>
    <col min="7" max="7" width="12.6640625" style="2" customWidth="1"/>
    <col min="8" max="8" width="8.83203125" style="2" customWidth="1"/>
    <col min="9" max="9" width="15.6640625" style="7" customWidth="1"/>
    <col min="10" max="10" width="11" style="27" customWidth="1"/>
    <col min="11" max="11" width="9.6640625" style="12" customWidth="1"/>
    <col min="12" max="12" width="10" style="15" customWidth="1"/>
    <col min="13" max="13" width="10.6640625" customWidth="1"/>
    <col min="14" max="14" width="9.83203125" style="27" customWidth="1"/>
    <col min="15" max="15" width="12.6640625" customWidth="1"/>
    <col min="16" max="16" width="13.5" customWidth="1"/>
    <col min="17" max="17" width="6.1640625" customWidth="1"/>
    <col min="18" max="42" width="6" customWidth="1"/>
    <col min="43" max="45" width="6.33203125" customWidth="1"/>
    <col min="46" max="46" width="10.5" style="17" customWidth="1"/>
    <col min="47" max="47" width="10.6640625" style="18" customWidth="1"/>
    <col min="48" max="48" width="8.83203125" style="17" customWidth="1"/>
  </cols>
  <sheetData>
    <row r="1" spans="1:68" x14ac:dyDescent="0.2">
      <c r="A1" s="39" t="s">
        <v>32</v>
      </c>
      <c r="AY1" s="21"/>
      <c r="AZ1" s="21"/>
      <c r="BA1" s="21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</row>
    <row r="2" spans="1:68" x14ac:dyDescent="0.2">
      <c r="A2" s="31" t="s">
        <v>89</v>
      </c>
      <c r="B2" s="31"/>
      <c r="C2" s="32"/>
      <c r="D2" s="31"/>
      <c r="E2" s="31"/>
      <c r="F2" s="31"/>
      <c r="G2" s="32"/>
      <c r="H2" s="32"/>
      <c r="I2" s="33"/>
      <c r="J2" s="34"/>
      <c r="K2" s="35"/>
      <c r="AY2" s="21"/>
    </row>
    <row r="3" spans="1:68" x14ac:dyDescent="0.2">
      <c r="A3" s="31" t="s">
        <v>34</v>
      </c>
      <c r="B3" s="31"/>
      <c r="C3" s="32"/>
      <c r="D3" s="36"/>
      <c r="E3" s="31"/>
      <c r="F3" s="31"/>
      <c r="G3" s="37"/>
      <c r="H3" s="37"/>
      <c r="I3" s="33"/>
      <c r="J3" s="34"/>
      <c r="K3" s="35"/>
      <c r="AY3" s="20"/>
    </row>
    <row r="4" spans="1:68" x14ac:dyDescent="0.2">
      <c r="A4" s="31" t="s">
        <v>30</v>
      </c>
      <c r="B4" s="31"/>
      <c r="C4" s="32"/>
      <c r="D4" s="38"/>
      <c r="E4" s="31"/>
      <c r="F4" s="31"/>
      <c r="G4" s="37"/>
      <c r="H4" s="37"/>
      <c r="I4" s="33"/>
      <c r="J4" s="34"/>
      <c r="K4" s="35"/>
      <c r="AY4" s="20"/>
    </row>
    <row r="5" spans="1:68" x14ac:dyDescent="0.2">
      <c r="A5" s="31" t="s">
        <v>35</v>
      </c>
      <c r="C5" s="31"/>
      <c r="D5" s="38"/>
      <c r="E5" s="31"/>
      <c r="F5" s="31"/>
      <c r="G5" s="37"/>
      <c r="H5" s="37"/>
      <c r="I5" s="33"/>
      <c r="J5" s="34"/>
      <c r="K5" s="35"/>
      <c r="AY5" s="20"/>
    </row>
    <row r="6" spans="1:68" x14ac:dyDescent="0.2">
      <c r="A6" s="31" t="s">
        <v>38</v>
      </c>
      <c r="C6" s="31"/>
      <c r="D6" s="31"/>
      <c r="E6" s="31"/>
      <c r="F6" s="31"/>
      <c r="G6" s="37"/>
      <c r="H6" s="37"/>
      <c r="I6" s="33"/>
      <c r="J6" s="34"/>
      <c r="K6" s="35"/>
      <c r="AY6" s="20"/>
    </row>
    <row r="7" spans="1:68" x14ac:dyDescent="0.2">
      <c r="A7" s="32" t="s">
        <v>36</v>
      </c>
      <c r="B7" s="32"/>
      <c r="G7" s="9"/>
      <c r="H7" s="9"/>
      <c r="AY7" s="20"/>
    </row>
    <row r="8" spans="1:68" x14ac:dyDescent="0.2">
      <c r="A8" s="32" t="s">
        <v>37</v>
      </c>
      <c r="B8" s="31"/>
      <c r="E8" s="2"/>
      <c r="F8" s="2"/>
      <c r="G8" s="9"/>
      <c r="H8" s="9"/>
      <c r="AY8" s="20"/>
    </row>
    <row r="9" spans="1:68" x14ac:dyDescent="0.2">
      <c r="A9" s="31" t="s">
        <v>31</v>
      </c>
      <c r="E9" s="2"/>
      <c r="F9" s="2"/>
      <c r="G9" s="9"/>
      <c r="H9" s="9"/>
      <c r="AY9" s="20"/>
    </row>
    <row r="10" spans="1:68" x14ac:dyDescent="0.2">
      <c r="E10" s="2"/>
      <c r="F10" s="2"/>
      <c r="G10" s="9"/>
      <c r="H10" s="9"/>
      <c r="AY10" s="20"/>
    </row>
    <row r="11" spans="1:68" x14ac:dyDescent="0.2">
      <c r="E11" s="2"/>
      <c r="F11" s="2"/>
      <c r="G11" s="9"/>
      <c r="H11" s="9"/>
      <c r="AY11" s="20"/>
    </row>
    <row r="12" spans="1:68" x14ac:dyDescent="0.2">
      <c r="E12" s="2"/>
      <c r="F12" s="2"/>
      <c r="G12" s="9"/>
      <c r="H12" s="9"/>
      <c r="AY12" s="20"/>
    </row>
    <row r="13" spans="1:68" x14ac:dyDescent="0.2">
      <c r="E13" s="2"/>
      <c r="F13" s="2"/>
      <c r="G13" s="9"/>
      <c r="H13" s="9"/>
      <c r="AY13" s="20"/>
    </row>
    <row r="14" spans="1:68" x14ac:dyDescent="0.2">
      <c r="E14" s="2"/>
      <c r="F14" s="2"/>
      <c r="G14" s="9"/>
      <c r="H14" s="9"/>
      <c r="AY14" s="20"/>
    </row>
    <row r="15" spans="1:68" x14ac:dyDescent="0.2">
      <c r="E15" s="2"/>
      <c r="F15" s="2"/>
      <c r="G15" s="9"/>
      <c r="H15" s="9"/>
      <c r="AY15" s="20"/>
    </row>
    <row r="16" spans="1:68" x14ac:dyDescent="0.2">
      <c r="E16" s="2"/>
      <c r="F16" s="2"/>
      <c r="AY16" s="20"/>
    </row>
    <row r="17" spans="1:69" x14ac:dyDescent="0.2">
      <c r="E17" s="2"/>
      <c r="F17" s="2"/>
      <c r="AY17" s="20"/>
    </row>
    <row r="18" spans="1:69" x14ac:dyDescent="0.2">
      <c r="A18" s="1" t="s">
        <v>0</v>
      </c>
      <c r="B18" s="2"/>
      <c r="C18" t="s">
        <v>6</v>
      </c>
      <c r="D18" s="12"/>
      <c r="E18" s="2"/>
      <c r="F18" s="2"/>
      <c r="O18" t="s">
        <v>2</v>
      </c>
      <c r="P18" s="30" t="s">
        <v>3</v>
      </c>
      <c r="Q18">
        <f t="shared" ref="Q18:AR18" si="0">SUM(Q27:Q68)</f>
        <v>0</v>
      </c>
      <c r="R18">
        <f t="shared" si="0"/>
        <v>0</v>
      </c>
      <c r="S18">
        <f t="shared" si="0"/>
        <v>0</v>
      </c>
      <c r="T18">
        <f t="shared" si="0"/>
        <v>0</v>
      </c>
      <c r="U18">
        <f t="shared" si="0"/>
        <v>0</v>
      </c>
      <c r="V18">
        <f t="shared" si="0"/>
        <v>0</v>
      </c>
      <c r="W18">
        <f t="shared" si="0"/>
        <v>0</v>
      </c>
      <c r="X18">
        <f t="shared" si="0"/>
        <v>0</v>
      </c>
      <c r="Y18">
        <f t="shared" si="0"/>
        <v>0</v>
      </c>
      <c r="Z18">
        <f t="shared" si="0"/>
        <v>0</v>
      </c>
      <c r="AA18">
        <f t="shared" si="0"/>
        <v>0</v>
      </c>
      <c r="AB18">
        <f t="shared" si="0"/>
        <v>5400198214.4838953</v>
      </c>
      <c r="AC18">
        <f t="shared" si="0"/>
        <v>33494312526.795216</v>
      </c>
      <c r="AD18">
        <f t="shared" si="0"/>
        <v>25554815075.477486</v>
      </c>
      <c r="AE18">
        <f t="shared" si="0"/>
        <v>245749777469.09985</v>
      </c>
      <c r="AF18">
        <f t="shared" si="0"/>
        <v>191519755749.74811</v>
      </c>
      <c r="AG18">
        <f t="shared" si="0"/>
        <v>220726157644.95029</v>
      </c>
      <c r="AH18">
        <f t="shared" si="0"/>
        <v>458499951711.09082</v>
      </c>
      <c r="AI18">
        <f t="shared" si="0"/>
        <v>461727935617.22583</v>
      </c>
      <c r="AJ18">
        <f t="shared" si="0"/>
        <v>295857470946.19952</v>
      </c>
      <c r="AK18">
        <f t="shared" si="0"/>
        <v>222137739902.95901</v>
      </c>
      <c r="AL18">
        <f t="shared" si="0"/>
        <v>128938516844.90733</v>
      </c>
      <c r="AM18">
        <f t="shared" si="0"/>
        <v>56065913420.088943</v>
      </c>
      <c r="AN18">
        <f t="shared" si="0"/>
        <v>18619558705.612202</v>
      </c>
      <c r="AO18">
        <f t="shared" si="0"/>
        <v>0</v>
      </c>
      <c r="AP18">
        <f t="shared" si="0"/>
        <v>0</v>
      </c>
      <c r="AQ18">
        <f t="shared" si="0"/>
        <v>0</v>
      </c>
      <c r="AR18">
        <f t="shared" si="0"/>
        <v>0</v>
      </c>
      <c r="AT18" s="19">
        <f>SUM(Q18:AR18)</f>
        <v>2364292103828.6382</v>
      </c>
      <c r="AU18" s="17" t="s">
        <v>3</v>
      </c>
    </row>
    <row r="19" spans="1:69" x14ac:dyDescent="0.2">
      <c r="A19" s="3" t="s">
        <v>1</v>
      </c>
      <c r="B19" s="2"/>
      <c r="C19" s="5">
        <v>25</v>
      </c>
      <c r="D19" s="25">
        <f>273+C19</f>
        <v>298</v>
      </c>
      <c r="E19" s="2"/>
      <c r="F19" s="2"/>
      <c r="P19" s="30" t="s">
        <v>4</v>
      </c>
      <c r="Q19">
        <f t="shared" ref="Q19:AR19" si="1">Q18/$AT$18</f>
        <v>0</v>
      </c>
      <c r="R19">
        <f t="shared" si="1"/>
        <v>0</v>
      </c>
      <c r="S19">
        <f t="shared" si="1"/>
        <v>0</v>
      </c>
      <c r="T19">
        <f t="shared" si="1"/>
        <v>0</v>
      </c>
      <c r="U19">
        <f t="shared" si="1"/>
        <v>0</v>
      </c>
      <c r="V19">
        <f t="shared" si="1"/>
        <v>0</v>
      </c>
      <c r="W19">
        <f t="shared" si="1"/>
        <v>0</v>
      </c>
      <c r="X19">
        <f t="shared" si="1"/>
        <v>0</v>
      </c>
      <c r="Y19">
        <f t="shared" si="1"/>
        <v>0</v>
      </c>
      <c r="Z19">
        <f t="shared" si="1"/>
        <v>0</v>
      </c>
      <c r="AA19">
        <f t="shared" si="1"/>
        <v>0</v>
      </c>
      <c r="AB19">
        <f t="shared" si="1"/>
        <v>2.2840655796037362E-3</v>
      </c>
      <c r="AC19">
        <f t="shared" si="1"/>
        <v>1.4166740426259468E-2</v>
      </c>
      <c r="AD19">
        <f t="shared" si="1"/>
        <v>1.0808653902829968E-2</v>
      </c>
      <c r="AE19">
        <f t="shared" si="1"/>
        <v>0.10394222315895006</v>
      </c>
      <c r="AF19">
        <f t="shared" si="1"/>
        <v>8.1005115839793584E-2</v>
      </c>
      <c r="AG19">
        <f t="shared" si="1"/>
        <v>9.3358243377590841E-2</v>
      </c>
      <c r="AH19">
        <f t="shared" si="1"/>
        <v>0.19392694793025561</v>
      </c>
      <c r="AI19">
        <f t="shared" si="1"/>
        <v>0.19529225465395009</v>
      </c>
      <c r="AJ19">
        <f t="shared" si="1"/>
        <v>0.12513575224782927</v>
      </c>
      <c r="AK19">
        <f t="shared" si="1"/>
        <v>9.3955285619419959E-2</v>
      </c>
      <c r="AL19">
        <f t="shared" si="1"/>
        <v>5.4535781190534607E-2</v>
      </c>
      <c r="AM19">
        <f t="shared" si="1"/>
        <v>2.3713615305527642E-2</v>
      </c>
      <c r="AN19">
        <f t="shared" si="1"/>
        <v>7.8753207674552763E-3</v>
      </c>
      <c r="AO19">
        <f t="shared" si="1"/>
        <v>0</v>
      </c>
      <c r="AP19">
        <f t="shared" si="1"/>
        <v>0</v>
      </c>
      <c r="AQ19">
        <f t="shared" si="1"/>
        <v>0</v>
      </c>
      <c r="AR19">
        <f t="shared" si="1"/>
        <v>0</v>
      </c>
    </row>
    <row r="20" spans="1:69" x14ac:dyDescent="0.2">
      <c r="A20" s="4" t="s">
        <v>27</v>
      </c>
      <c r="B20" s="2"/>
      <c r="C20" s="6" t="s">
        <v>11</v>
      </c>
      <c r="D20" s="26" t="s">
        <v>12</v>
      </c>
      <c r="E20" s="2"/>
      <c r="F20" s="2"/>
      <c r="AT20" s="17" t="s">
        <v>24</v>
      </c>
      <c r="AV20" s="17" t="s">
        <v>23</v>
      </c>
    </row>
    <row r="21" spans="1:69" x14ac:dyDescent="0.2">
      <c r="C21" s="23" t="s">
        <v>26</v>
      </c>
      <c r="D21" s="14"/>
      <c r="E21" s="2"/>
      <c r="F21" s="2"/>
      <c r="P21" s="30" t="s">
        <v>5</v>
      </c>
      <c r="Q21">
        <f t="shared" ref="Q21:AR21" si="2">Q19*$C$22</f>
        <v>0</v>
      </c>
      <c r="R21">
        <f t="shared" si="2"/>
        <v>0</v>
      </c>
      <c r="S21">
        <f t="shared" si="2"/>
        <v>0</v>
      </c>
      <c r="T21">
        <f t="shared" si="2"/>
        <v>0</v>
      </c>
      <c r="U21">
        <f t="shared" si="2"/>
        <v>0</v>
      </c>
      <c r="V21">
        <f t="shared" si="2"/>
        <v>0</v>
      </c>
      <c r="W21">
        <f t="shared" si="2"/>
        <v>0</v>
      </c>
      <c r="X21">
        <f t="shared" si="2"/>
        <v>0</v>
      </c>
      <c r="Y21">
        <f t="shared" si="2"/>
        <v>0</v>
      </c>
      <c r="Z21">
        <f t="shared" si="2"/>
        <v>0</v>
      </c>
      <c r="AA21">
        <f t="shared" si="2"/>
        <v>0</v>
      </c>
      <c r="AB21">
        <f t="shared" si="2"/>
        <v>6.8521967388112087E-2</v>
      </c>
      <c r="AC21">
        <f t="shared" si="2"/>
        <v>0.42500221278778405</v>
      </c>
      <c r="AD21">
        <f t="shared" si="2"/>
        <v>0.32425961708489903</v>
      </c>
      <c r="AE21">
        <f t="shared" si="2"/>
        <v>3.118266694768502</v>
      </c>
      <c r="AF21">
        <f t="shared" si="2"/>
        <v>2.4301534751938076</v>
      </c>
      <c r="AG21">
        <f t="shared" si="2"/>
        <v>2.8007473013277253</v>
      </c>
      <c r="AH21">
        <f t="shared" si="2"/>
        <v>5.8178084379076687</v>
      </c>
      <c r="AI21">
        <f t="shared" si="2"/>
        <v>5.8587676396185024</v>
      </c>
      <c r="AJ21">
        <f t="shared" si="2"/>
        <v>3.754072567434878</v>
      </c>
      <c r="AK21">
        <f t="shared" si="2"/>
        <v>2.8186585685825989</v>
      </c>
      <c r="AL21">
        <f t="shared" si="2"/>
        <v>1.6360734357160382</v>
      </c>
      <c r="AM21">
        <f t="shared" si="2"/>
        <v>0.71140845916582929</v>
      </c>
      <c r="AN21">
        <f t="shared" si="2"/>
        <v>0.2362596230236583</v>
      </c>
      <c r="AO21">
        <f t="shared" si="2"/>
        <v>0</v>
      </c>
      <c r="AP21">
        <f t="shared" si="2"/>
        <v>0</v>
      </c>
      <c r="AQ21">
        <f t="shared" si="2"/>
        <v>0</v>
      </c>
      <c r="AR21">
        <f t="shared" si="2"/>
        <v>0</v>
      </c>
      <c r="AT21" s="20">
        <f>C22</f>
        <v>30</v>
      </c>
      <c r="AU21" s="18" t="s">
        <v>25</v>
      </c>
      <c r="AV21" s="17">
        <v>100</v>
      </c>
    </row>
    <row r="22" spans="1:69" x14ac:dyDescent="0.2">
      <c r="C22" s="5">
        <v>30</v>
      </c>
      <c r="D22" s="12"/>
      <c r="E22" s="2"/>
      <c r="F22" s="2"/>
      <c r="G22" s="9"/>
      <c r="H22" s="9"/>
      <c r="P22" s="30" t="s">
        <v>7</v>
      </c>
      <c r="Q22">
        <f t="shared" ref="Q22:AR22" si="3">Q$21*$C$22/($C$22+10^(Q$26))</f>
        <v>0</v>
      </c>
      <c r="R22">
        <f t="shared" si="3"/>
        <v>0</v>
      </c>
      <c r="S22">
        <f t="shared" si="3"/>
        <v>0</v>
      </c>
      <c r="T22">
        <f t="shared" si="3"/>
        <v>0</v>
      </c>
      <c r="U22">
        <f t="shared" si="3"/>
        <v>0</v>
      </c>
      <c r="V22">
        <f t="shared" si="3"/>
        <v>0</v>
      </c>
      <c r="W22">
        <f t="shared" si="3"/>
        <v>0</v>
      </c>
      <c r="X22">
        <f t="shared" si="3"/>
        <v>0</v>
      </c>
      <c r="Y22">
        <f t="shared" si="3"/>
        <v>0</v>
      </c>
      <c r="Z22">
        <f t="shared" si="3"/>
        <v>0</v>
      </c>
      <c r="AA22">
        <f t="shared" si="3"/>
        <v>0</v>
      </c>
      <c r="AB22">
        <f t="shared" si="3"/>
        <v>6.8521965104046581E-2</v>
      </c>
      <c r="AC22">
        <f t="shared" si="3"/>
        <v>0.42500207112042704</v>
      </c>
      <c r="AD22">
        <f t="shared" si="3"/>
        <v>0.32425853622311163</v>
      </c>
      <c r="AE22">
        <f t="shared" si="3"/>
        <v>3.1181627560099683</v>
      </c>
      <c r="AF22">
        <f t="shared" si="3"/>
        <v>2.4293436939624868</v>
      </c>
      <c r="AG22">
        <f t="shared" si="3"/>
        <v>2.7914424930176662</v>
      </c>
      <c r="AH22">
        <f t="shared" si="3"/>
        <v>5.6301371979751629</v>
      </c>
      <c r="AI22">
        <f t="shared" si="3"/>
        <v>4.3940757297138768</v>
      </c>
      <c r="AJ22">
        <f t="shared" si="3"/>
        <v>0.86632443863881803</v>
      </c>
      <c r="AK22">
        <f t="shared" si="3"/>
        <v>8.209685151211453E-2</v>
      </c>
      <c r="AL22">
        <f t="shared" si="3"/>
        <v>4.893539688083863E-3</v>
      </c>
      <c r="AM22">
        <f t="shared" si="3"/>
        <v>2.1335853019069159E-4</v>
      </c>
      <c r="AN22">
        <f t="shared" si="3"/>
        <v>7.0875760634278455E-6</v>
      </c>
      <c r="AO22">
        <f t="shared" si="3"/>
        <v>0</v>
      </c>
      <c r="AP22">
        <f t="shared" si="3"/>
        <v>0</v>
      </c>
      <c r="AQ22">
        <f t="shared" si="3"/>
        <v>0</v>
      </c>
      <c r="AR22">
        <f t="shared" si="3"/>
        <v>0</v>
      </c>
      <c r="AT22" s="19">
        <f>SUM(Q22:AR22)</f>
        <v>20.134479719072012</v>
      </c>
      <c r="AU22" s="17" t="s">
        <v>8</v>
      </c>
      <c r="AV22" s="22">
        <f>AT22/C$22*100</f>
        <v>67.114932396906696</v>
      </c>
    </row>
    <row r="23" spans="1:69" x14ac:dyDescent="0.2">
      <c r="C23" s="24" t="s">
        <v>24</v>
      </c>
      <c r="D23" s="14"/>
      <c r="E23" s="2"/>
      <c r="F23" s="2"/>
      <c r="G23" s="9"/>
      <c r="H23" s="9"/>
      <c r="I23" s="10"/>
      <c r="P23" s="30" t="s">
        <v>9</v>
      </c>
      <c r="Q23">
        <f t="shared" ref="Q23:AR23" si="4">Q21-Q22</f>
        <v>0</v>
      </c>
      <c r="R23">
        <f t="shared" si="4"/>
        <v>0</v>
      </c>
      <c r="S23">
        <f t="shared" si="4"/>
        <v>0</v>
      </c>
      <c r="T23">
        <f t="shared" si="4"/>
        <v>0</v>
      </c>
      <c r="U23">
        <f t="shared" si="4"/>
        <v>0</v>
      </c>
      <c r="V23">
        <f t="shared" si="4"/>
        <v>0</v>
      </c>
      <c r="W23">
        <f t="shared" si="4"/>
        <v>0</v>
      </c>
      <c r="X23">
        <f t="shared" si="4"/>
        <v>0</v>
      </c>
      <c r="Y23">
        <f t="shared" si="4"/>
        <v>0</v>
      </c>
      <c r="Z23">
        <f t="shared" si="4"/>
        <v>0</v>
      </c>
      <c r="AA23">
        <f t="shared" si="4"/>
        <v>0</v>
      </c>
      <c r="AB23">
        <f t="shared" si="4"/>
        <v>2.2840655061751036E-9</v>
      </c>
      <c r="AC23">
        <f t="shared" si="4"/>
        <v>1.4166735701204303E-7</v>
      </c>
      <c r="AD23">
        <f t="shared" si="4"/>
        <v>1.0808617874058513E-6</v>
      </c>
      <c r="AE23">
        <f t="shared" si="4"/>
        <v>1.0393875853376144E-4</v>
      </c>
      <c r="AF23">
        <f t="shared" si="4"/>
        <v>8.0978123132080526E-4</v>
      </c>
      <c r="AG23">
        <f t="shared" si="4"/>
        <v>9.3048083100590873E-3</v>
      </c>
      <c r="AH23">
        <f t="shared" si="4"/>
        <v>0.18767123993250578</v>
      </c>
      <c r="AI23">
        <f t="shared" si="4"/>
        <v>1.4646919099046256</v>
      </c>
      <c r="AJ23">
        <f t="shared" si="4"/>
        <v>2.8877481287960602</v>
      </c>
      <c r="AK23">
        <f t="shared" si="4"/>
        <v>2.7365617170704843</v>
      </c>
      <c r="AL23">
        <f t="shared" si="4"/>
        <v>1.6311798960279544</v>
      </c>
      <c r="AM23">
        <f t="shared" si="4"/>
        <v>0.71119510063563862</v>
      </c>
      <c r="AN23">
        <f t="shared" si="4"/>
        <v>0.23625253544759486</v>
      </c>
      <c r="AO23">
        <f t="shared" si="4"/>
        <v>0</v>
      </c>
      <c r="AP23">
        <f t="shared" si="4"/>
        <v>0</v>
      </c>
      <c r="AQ23">
        <f t="shared" si="4"/>
        <v>0</v>
      </c>
      <c r="AR23">
        <f t="shared" si="4"/>
        <v>0</v>
      </c>
      <c r="AT23" s="19">
        <f>SUM(Q23:AR23)</f>
        <v>9.8655202809279885</v>
      </c>
      <c r="AU23" s="17" t="s">
        <v>10</v>
      </c>
      <c r="AV23" s="22">
        <f>AT23/C$22*100</f>
        <v>32.88506760309329</v>
      </c>
    </row>
    <row r="24" spans="1:69" x14ac:dyDescent="0.2">
      <c r="AT24" s="20"/>
      <c r="AU24" s="21"/>
      <c r="AV24" s="20"/>
      <c r="AW24" s="2"/>
    </row>
    <row r="25" spans="1:69" x14ac:dyDescent="0.2">
      <c r="Q25" t="s">
        <v>13</v>
      </c>
      <c r="R25" t="s">
        <v>13</v>
      </c>
      <c r="S25" t="s">
        <v>13</v>
      </c>
      <c r="T25" t="s">
        <v>13</v>
      </c>
      <c r="U25" t="s">
        <v>13</v>
      </c>
      <c r="V25" t="s">
        <v>13</v>
      </c>
      <c r="W25" t="s">
        <v>13</v>
      </c>
      <c r="X25" t="s">
        <v>13</v>
      </c>
      <c r="Y25" t="s">
        <v>13</v>
      </c>
      <c r="Z25" t="s">
        <v>13</v>
      </c>
      <c r="AA25" t="s">
        <v>13</v>
      </c>
      <c r="AB25" t="s">
        <v>13</v>
      </c>
      <c r="AC25" t="s">
        <v>13</v>
      </c>
      <c r="AD25" t="s">
        <v>13</v>
      </c>
      <c r="AE25" t="s">
        <v>13</v>
      </c>
      <c r="AF25" t="s">
        <v>13</v>
      </c>
      <c r="AG25" t="s">
        <v>13</v>
      </c>
      <c r="AH25" t="s">
        <v>13</v>
      </c>
      <c r="AI25" t="s">
        <v>13</v>
      </c>
      <c r="AJ25" t="s">
        <v>13</v>
      </c>
      <c r="AK25" t="s">
        <v>13</v>
      </c>
      <c r="AL25" t="s">
        <v>13</v>
      </c>
      <c r="AM25" t="s">
        <v>13</v>
      </c>
      <c r="AN25" t="s">
        <v>13</v>
      </c>
      <c r="AO25" t="s">
        <v>13</v>
      </c>
      <c r="AP25" t="s">
        <v>13</v>
      </c>
      <c r="AQ25" t="s">
        <v>13</v>
      </c>
      <c r="AR25" t="s">
        <v>13</v>
      </c>
      <c r="AT25" s="21"/>
      <c r="AU25" s="21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"/>
      <c r="BL25" s="46"/>
      <c r="BM25" s="2"/>
      <c r="BN25" s="2"/>
      <c r="BO25" s="2"/>
      <c r="BP25" s="2"/>
      <c r="BQ25" s="2"/>
    </row>
    <row r="26" spans="1:69" ht="16" customHeight="1" x14ac:dyDescent="0.25">
      <c r="A26" s="1" t="s">
        <v>33</v>
      </c>
      <c r="B26" s="1" t="s">
        <v>14</v>
      </c>
      <c r="C26" s="1" t="s">
        <v>11</v>
      </c>
      <c r="D26" s="1" t="s">
        <v>15</v>
      </c>
      <c r="E26" s="1" t="s">
        <v>82</v>
      </c>
      <c r="F26" s="1" t="s">
        <v>16</v>
      </c>
      <c r="G26" s="13" t="s">
        <v>28</v>
      </c>
      <c r="H26" s="3" t="s">
        <v>17</v>
      </c>
      <c r="I26" s="8" t="s">
        <v>29</v>
      </c>
      <c r="J26" s="28" t="s">
        <v>19</v>
      </c>
      <c r="K26" s="13" t="s">
        <v>18</v>
      </c>
      <c r="L26" s="16" t="s">
        <v>20</v>
      </c>
      <c r="M26" s="4" t="s">
        <v>21</v>
      </c>
      <c r="N26" s="44" t="s">
        <v>22</v>
      </c>
      <c r="Q26">
        <v>-17</v>
      </c>
      <c r="R26">
        <f t="shared" ref="R26:AO26" si="5">Q26+1</f>
        <v>-16</v>
      </c>
      <c r="S26">
        <f t="shared" si="5"/>
        <v>-15</v>
      </c>
      <c r="T26">
        <f>S26+1</f>
        <v>-14</v>
      </c>
      <c r="U26">
        <f t="shared" si="5"/>
        <v>-13</v>
      </c>
      <c r="V26">
        <f t="shared" si="5"/>
        <v>-12</v>
      </c>
      <c r="W26">
        <f t="shared" si="5"/>
        <v>-11</v>
      </c>
      <c r="X26">
        <f t="shared" si="5"/>
        <v>-10</v>
      </c>
      <c r="Y26">
        <f t="shared" si="5"/>
        <v>-9</v>
      </c>
      <c r="Z26">
        <f t="shared" si="5"/>
        <v>-8</v>
      </c>
      <c r="AA26">
        <f t="shared" si="5"/>
        <v>-7</v>
      </c>
      <c r="AB26">
        <f t="shared" si="5"/>
        <v>-6</v>
      </c>
      <c r="AC26">
        <f t="shared" si="5"/>
        <v>-5</v>
      </c>
      <c r="AD26">
        <f t="shared" si="5"/>
        <v>-4</v>
      </c>
      <c r="AE26">
        <f t="shared" si="5"/>
        <v>-3</v>
      </c>
      <c r="AF26">
        <f t="shared" si="5"/>
        <v>-2</v>
      </c>
      <c r="AG26">
        <f t="shared" si="5"/>
        <v>-1</v>
      </c>
      <c r="AH26">
        <f t="shared" si="5"/>
        <v>0</v>
      </c>
      <c r="AI26">
        <f t="shared" si="5"/>
        <v>1</v>
      </c>
      <c r="AJ26">
        <f t="shared" si="5"/>
        <v>2</v>
      </c>
      <c r="AK26">
        <f t="shared" si="5"/>
        <v>3</v>
      </c>
      <c r="AL26">
        <f t="shared" si="5"/>
        <v>4</v>
      </c>
      <c r="AM26">
        <f t="shared" si="5"/>
        <v>5</v>
      </c>
      <c r="AN26">
        <f t="shared" si="5"/>
        <v>6</v>
      </c>
      <c r="AO26">
        <f t="shared" si="5"/>
        <v>7</v>
      </c>
      <c r="AP26">
        <v>8</v>
      </c>
      <c r="AQ26">
        <v>9</v>
      </c>
      <c r="AR26">
        <v>10</v>
      </c>
      <c r="AT26" s="46"/>
      <c r="AU26" s="21"/>
      <c r="AV26" s="20"/>
      <c r="AW26" s="20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1"/>
      <c r="BM26" s="2"/>
      <c r="BN26" s="2"/>
      <c r="BO26" s="2"/>
      <c r="BP26" s="2"/>
      <c r="BQ26" s="2"/>
    </row>
    <row r="27" spans="1:69" s="2" customFormat="1" x14ac:dyDescent="0.2">
      <c r="A27" s="42"/>
      <c r="B27" s="40" t="s">
        <v>39</v>
      </c>
      <c r="C27">
        <v>18</v>
      </c>
      <c r="D27">
        <v>34</v>
      </c>
      <c r="E27">
        <v>0</v>
      </c>
      <c r="F27">
        <v>2</v>
      </c>
      <c r="G27" s="40">
        <v>1448589785.5128701</v>
      </c>
      <c r="H27" s="2">
        <f>12*C27+1*D27+14*E27+16*F27</f>
        <v>282</v>
      </c>
      <c r="I27" s="10">
        <f>G27*H27</f>
        <v>408502319514.62933</v>
      </c>
      <c r="J27" s="29">
        <f>0.21/(C27+D27/4-F27/2)</f>
        <v>8.2352941176470577E-3</v>
      </c>
      <c r="K27">
        <v>566</v>
      </c>
      <c r="L27" s="47">
        <v>91.296034000000006</v>
      </c>
      <c r="M27" s="9">
        <f>J27*EXP(-(L27*1000/8.3144598)*(1/D$19-1/K27))</f>
        <v>2.1805047878738138E-10</v>
      </c>
      <c r="N27" s="29">
        <f>LOG(M27*H27/(0.082057338*D$19)*1000000000)</f>
        <v>0.40047246483266252</v>
      </c>
      <c r="O27" s="10"/>
      <c r="Q27" s="2">
        <f t="shared" ref="Q27:AF42" si="6">IF($N27&gt;Q$26,IF($N27&lt;R$26,$I27,),)</f>
        <v>0</v>
      </c>
      <c r="R27" s="2">
        <f t="shared" si="6"/>
        <v>0</v>
      </c>
      <c r="S27" s="2">
        <f t="shared" si="6"/>
        <v>0</v>
      </c>
      <c r="T27" s="2">
        <f t="shared" si="6"/>
        <v>0</v>
      </c>
      <c r="U27" s="2">
        <f t="shared" si="6"/>
        <v>0</v>
      </c>
      <c r="V27" s="2">
        <f t="shared" si="6"/>
        <v>0</v>
      </c>
      <c r="W27" s="2">
        <f t="shared" si="6"/>
        <v>0</v>
      </c>
      <c r="X27" s="2">
        <f t="shared" si="6"/>
        <v>0</v>
      </c>
      <c r="Y27" s="2">
        <f t="shared" si="6"/>
        <v>0</v>
      </c>
      <c r="Z27" s="2">
        <f t="shared" si="6"/>
        <v>0</v>
      </c>
      <c r="AA27" s="2">
        <f t="shared" si="6"/>
        <v>0</v>
      </c>
      <c r="AB27" s="2">
        <f t="shared" si="6"/>
        <v>0</v>
      </c>
      <c r="AC27" s="2">
        <f t="shared" si="6"/>
        <v>0</v>
      </c>
      <c r="AD27" s="2">
        <f t="shared" si="6"/>
        <v>0</v>
      </c>
      <c r="AE27" s="2">
        <f t="shared" si="6"/>
        <v>0</v>
      </c>
      <c r="AF27" s="2">
        <f t="shared" si="6"/>
        <v>0</v>
      </c>
      <c r="AG27" s="2">
        <f t="shared" ref="AC27:AR42" si="7">IF($N27&gt;AG$26,IF($N27&lt;AH$26,$I27,),)</f>
        <v>0</v>
      </c>
      <c r="AH27" s="2">
        <f t="shared" si="7"/>
        <v>408502319514.62933</v>
      </c>
      <c r="AI27" s="2">
        <f t="shared" si="7"/>
        <v>0</v>
      </c>
      <c r="AJ27" s="2">
        <f t="shared" si="7"/>
        <v>0</v>
      </c>
      <c r="AK27" s="2">
        <f t="shared" si="7"/>
        <v>0</v>
      </c>
      <c r="AL27" s="2">
        <f t="shared" si="7"/>
        <v>0</v>
      </c>
      <c r="AM27" s="2">
        <f t="shared" si="7"/>
        <v>0</v>
      </c>
      <c r="AN27" s="2">
        <f t="shared" si="7"/>
        <v>0</v>
      </c>
      <c r="AO27" s="2">
        <f t="shared" si="7"/>
        <v>0</v>
      </c>
      <c r="AP27" s="2">
        <f t="shared" si="7"/>
        <v>0</v>
      </c>
      <c r="AQ27" s="2">
        <f t="shared" si="7"/>
        <v>0</v>
      </c>
      <c r="AR27" s="2">
        <f>IF($N27&gt;AR$26,IF($N27&lt;AS$26,$I27,),)</f>
        <v>0</v>
      </c>
      <c r="AU27" s="21"/>
      <c r="AV27" s="21"/>
      <c r="BL27" s="20"/>
    </row>
    <row r="28" spans="1:69" s="2" customFormat="1" x14ac:dyDescent="0.2">
      <c r="A28" s="42"/>
      <c r="B28" s="40" t="s">
        <v>41</v>
      </c>
      <c r="C28">
        <v>7</v>
      </c>
      <c r="D28">
        <v>6</v>
      </c>
      <c r="E28">
        <v>0</v>
      </c>
      <c r="F28">
        <v>2</v>
      </c>
      <c r="G28">
        <v>754172805.95987999</v>
      </c>
      <c r="H28" s="2">
        <f t="shared" ref="H28:H68" si="8">12*C28+1*D28+14*E28+16*F28</f>
        <v>122</v>
      </c>
      <c r="I28" s="10">
        <f t="shared" ref="I28:I68" si="9">G28*H28</f>
        <v>92009082327.105362</v>
      </c>
      <c r="J28" s="29">
        <f t="shared" ref="J28:J68" si="10">0.21/(C28+D28/4-F28/2)</f>
        <v>2.8000000000000001E-2</v>
      </c>
      <c r="K28">
        <v>600</v>
      </c>
      <c r="L28" s="47">
        <v>119.954392</v>
      </c>
      <c r="M28" s="9">
        <f t="shared" ref="M28:M68" si="11">J28*EXP(-(L28*1000/8.3144598)*(1/D$19-1/K28))</f>
        <v>7.3152585915369662E-13</v>
      </c>
      <c r="N28" s="29">
        <f t="shared" ref="N28:N68" si="12">LOG(M28*H28/(0.082057338*D$19)*1000000000)</f>
        <v>-2.4377441745574453</v>
      </c>
      <c r="O28" s="10"/>
      <c r="Q28" s="2">
        <f t="shared" si="6"/>
        <v>0</v>
      </c>
      <c r="R28" s="2">
        <f t="shared" si="6"/>
        <v>0</v>
      </c>
      <c r="S28" s="2">
        <f t="shared" si="6"/>
        <v>0</v>
      </c>
      <c r="T28" s="2">
        <f t="shared" si="6"/>
        <v>0</v>
      </c>
      <c r="U28" s="2">
        <f t="shared" si="6"/>
        <v>0</v>
      </c>
      <c r="V28" s="2">
        <f t="shared" si="6"/>
        <v>0</v>
      </c>
      <c r="W28" s="2">
        <f t="shared" si="6"/>
        <v>0</v>
      </c>
      <c r="X28" s="2">
        <f t="shared" si="6"/>
        <v>0</v>
      </c>
      <c r="Y28" s="2">
        <f t="shared" si="6"/>
        <v>0</v>
      </c>
      <c r="Z28" s="2">
        <f t="shared" si="6"/>
        <v>0</v>
      </c>
      <c r="AA28" s="2">
        <f t="shared" si="6"/>
        <v>0</v>
      </c>
      <c r="AB28" s="2">
        <f t="shared" si="6"/>
        <v>0</v>
      </c>
      <c r="AC28" s="2">
        <f t="shared" si="6"/>
        <v>0</v>
      </c>
      <c r="AD28" s="2">
        <f t="shared" si="6"/>
        <v>0</v>
      </c>
      <c r="AE28" s="2">
        <f t="shared" si="6"/>
        <v>92009082327.105362</v>
      </c>
      <c r="AF28" s="2">
        <f t="shared" si="6"/>
        <v>0</v>
      </c>
      <c r="AG28" s="2">
        <f t="shared" si="7"/>
        <v>0</v>
      </c>
      <c r="AH28" s="2">
        <f t="shared" si="7"/>
        <v>0</v>
      </c>
      <c r="AI28" s="2">
        <f t="shared" si="7"/>
        <v>0</v>
      </c>
      <c r="AJ28" s="2">
        <f t="shared" si="7"/>
        <v>0</v>
      </c>
      <c r="AK28" s="2">
        <f t="shared" si="7"/>
        <v>0</v>
      </c>
      <c r="AL28" s="2">
        <f t="shared" si="7"/>
        <v>0</v>
      </c>
      <c r="AM28" s="2">
        <f t="shared" si="7"/>
        <v>0</v>
      </c>
      <c r="AN28" s="2">
        <f t="shared" si="7"/>
        <v>0</v>
      </c>
      <c r="AO28" s="2">
        <f t="shared" si="7"/>
        <v>0</v>
      </c>
      <c r="AP28" s="2">
        <f t="shared" si="7"/>
        <v>0</v>
      </c>
      <c r="AQ28" s="2">
        <f t="shared" si="7"/>
        <v>0</v>
      </c>
      <c r="AR28" s="2">
        <f t="shared" si="7"/>
        <v>0</v>
      </c>
      <c r="AU28" s="21"/>
      <c r="AV28" s="20"/>
      <c r="BL28" s="20"/>
    </row>
    <row r="29" spans="1:69" s="2" customFormat="1" x14ac:dyDescent="0.2">
      <c r="A29" s="42"/>
      <c r="B29" s="40" t="s">
        <v>40</v>
      </c>
      <c r="C29">
        <v>16</v>
      </c>
      <c r="D29">
        <v>30</v>
      </c>
      <c r="E29">
        <v>0</v>
      </c>
      <c r="F29">
        <v>3</v>
      </c>
      <c r="G29">
        <v>543733375.56236696</v>
      </c>
      <c r="H29" s="2">
        <f t="shared" si="8"/>
        <v>270</v>
      </c>
      <c r="I29" s="10">
        <f t="shared" si="9"/>
        <v>146808011401.83908</v>
      </c>
      <c r="J29" s="29">
        <f t="shared" si="10"/>
        <v>9.5454545454545445E-3</v>
      </c>
      <c r="K29">
        <v>658</v>
      </c>
      <c r="L29" s="47">
        <v>65.564204000000004</v>
      </c>
      <c r="M29" s="9">
        <f t="shared" si="11"/>
        <v>4.9238536486016326E-9</v>
      </c>
      <c r="N29" s="29">
        <f t="shared" si="12"/>
        <v>1.7353352119966374</v>
      </c>
      <c r="O29" s="10"/>
      <c r="Q29" s="2">
        <f t="shared" si="6"/>
        <v>0</v>
      </c>
      <c r="R29" s="2">
        <f t="shared" si="6"/>
        <v>0</v>
      </c>
      <c r="S29" s="2">
        <f t="shared" si="6"/>
        <v>0</v>
      </c>
      <c r="T29" s="2">
        <f t="shared" si="6"/>
        <v>0</v>
      </c>
      <c r="U29" s="2">
        <f t="shared" si="6"/>
        <v>0</v>
      </c>
      <c r="V29" s="2">
        <f t="shared" si="6"/>
        <v>0</v>
      </c>
      <c r="W29" s="2">
        <f t="shared" si="6"/>
        <v>0</v>
      </c>
      <c r="X29" s="2">
        <f t="shared" si="6"/>
        <v>0</v>
      </c>
      <c r="Y29" s="2">
        <f t="shared" si="6"/>
        <v>0</v>
      </c>
      <c r="Z29" s="2">
        <f t="shared" si="6"/>
        <v>0</v>
      </c>
      <c r="AA29" s="2">
        <f t="shared" si="6"/>
        <v>0</v>
      </c>
      <c r="AB29" s="2">
        <f t="shared" si="6"/>
        <v>0</v>
      </c>
      <c r="AC29" s="2">
        <f t="shared" si="6"/>
        <v>0</v>
      </c>
      <c r="AD29" s="2">
        <f t="shared" si="6"/>
        <v>0</v>
      </c>
      <c r="AE29" s="2">
        <f t="shared" si="6"/>
        <v>0</v>
      </c>
      <c r="AF29" s="2">
        <f t="shared" si="6"/>
        <v>0</v>
      </c>
      <c r="AG29" s="2">
        <f t="shared" si="7"/>
        <v>0</v>
      </c>
      <c r="AH29" s="2">
        <f t="shared" si="7"/>
        <v>0</v>
      </c>
      <c r="AI29" s="2">
        <f t="shared" si="7"/>
        <v>146808011401.83908</v>
      </c>
      <c r="AJ29" s="2">
        <f t="shared" si="7"/>
        <v>0</v>
      </c>
      <c r="AK29" s="2">
        <f t="shared" si="7"/>
        <v>0</v>
      </c>
      <c r="AL29" s="2">
        <f t="shared" si="7"/>
        <v>0</v>
      </c>
      <c r="AM29" s="2">
        <f t="shared" si="7"/>
        <v>0</v>
      </c>
      <c r="AN29" s="2">
        <f t="shared" si="7"/>
        <v>0</v>
      </c>
      <c r="AO29" s="2">
        <f t="shared" si="7"/>
        <v>0</v>
      </c>
      <c r="AP29" s="2">
        <f t="shared" si="7"/>
        <v>0</v>
      </c>
      <c r="AQ29" s="2">
        <f t="shared" si="7"/>
        <v>0</v>
      </c>
      <c r="AR29" s="2">
        <f t="shared" si="7"/>
        <v>0</v>
      </c>
      <c r="AU29" s="21"/>
      <c r="AV29" s="20"/>
    </row>
    <row r="30" spans="1:69" s="2" customFormat="1" x14ac:dyDescent="0.2">
      <c r="A30" s="42"/>
      <c r="B30" s="40" t="s">
        <v>46</v>
      </c>
      <c r="C30">
        <v>16</v>
      </c>
      <c r="D30">
        <v>30</v>
      </c>
      <c r="E30">
        <v>0</v>
      </c>
      <c r="F30">
        <v>2</v>
      </c>
      <c r="G30">
        <v>731143799.94229996</v>
      </c>
      <c r="H30" s="2">
        <f t="shared" si="8"/>
        <v>254</v>
      </c>
      <c r="I30" s="10">
        <f t="shared" si="9"/>
        <v>185710525185.34418</v>
      </c>
      <c r="J30" s="29">
        <f t="shared" si="10"/>
        <v>9.3333333333333324E-3</v>
      </c>
      <c r="K30">
        <v>600</v>
      </c>
      <c r="L30" s="47">
        <v>63.344366000000001</v>
      </c>
      <c r="M30" s="9">
        <f t="shared" si="11"/>
        <v>2.4071623014929536E-8</v>
      </c>
      <c r="N30" s="29">
        <f t="shared" si="12"/>
        <v>2.398005401825122</v>
      </c>
      <c r="O30" s="10"/>
      <c r="Q30" s="2">
        <f t="shared" si="6"/>
        <v>0</v>
      </c>
      <c r="R30" s="2">
        <f t="shared" si="6"/>
        <v>0</v>
      </c>
      <c r="S30" s="2">
        <f t="shared" si="6"/>
        <v>0</v>
      </c>
      <c r="T30" s="2">
        <f t="shared" si="6"/>
        <v>0</v>
      </c>
      <c r="U30" s="2">
        <f t="shared" si="6"/>
        <v>0</v>
      </c>
      <c r="V30" s="2">
        <f t="shared" si="6"/>
        <v>0</v>
      </c>
      <c r="W30" s="2">
        <f t="shared" si="6"/>
        <v>0</v>
      </c>
      <c r="X30" s="2">
        <f t="shared" si="6"/>
        <v>0</v>
      </c>
      <c r="Y30" s="2">
        <f t="shared" si="6"/>
        <v>0</v>
      </c>
      <c r="Z30" s="2">
        <f t="shared" si="6"/>
        <v>0</v>
      </c>
      <c r="AA30" s="2">
        <f t="shared" si="6"/>
        <v>0</v>
      </c>
      <c r="AB30" s="2">
        <f t="shared" si="6"/>
        <v>0</v>
      </c>
      <c r="AC30" s="2">
        <f t="shared" si="6"/>
        <v>0</v>
      </c>
      <c r="AD30" s="2">
        <f t="shared" si="6"/>
        <v>0</v>
      </c>
      <c r="AE30" s="2">
        <f t="shared" si="6"/>
        <v>0</v>
      </c>
      <c r="AF30" s="2">
        <f t="shared" si="6"/>
        <v>0</v>
      </c>
      <c r="AG30" s="2">
        <f t="shared" si="7"/>
        <v>0</v>
      </c>
      <c r="AH30" s="2">
        <f t="shared" si="7"/>
        <v>0</v>
      </c>
      <c r="AI30" s="2">
        <f t="shared" si="7"/>
        <v>0</v>
      </c>
      <c r="AJ30" s="2">
        <f t="shared" si="7"/>
        <v>185710525185.34418</v>
      </c>
      <c r="AK30" s="2">
        <f t="shared" si="7"/>
        <v>0</v>
      </c>
      <c r="AL30" s="2">
        <f t="shared" si="7"/>
        <v>0</v>
      </c>
      <c r="AM30" s="2">
        <f t="shared" si="7"/>
        <v>0</v>
      </c>
      <c r="AN30" s="2">
        <f t="shared" si="7"/>
        <v>0</v>
      </c>
      <c r="AO30" s="2">
        <f t="shared" si="7"/>
        <v>0</v>
      </c>
      <c r="AP30" s="2">
        <f t="shared" si="7"/>
        <v>0</v>
      </c>
      <c r="AQ30" s="2">
        <f t="shared" si="7"/>
        <v>0</v>
      </c>
      <c r="AR30" s="2">
        <f t="shared" si="7"/>
        <v>0</v>
      </c>
      <c r="AU30" s="21"/>
      <c r="AV30" s="20"/>
    </row>
    <row r="31" spans="1:69" s="2" customFormat="1" x14ac:dyDescent="0.2">
      <c r="A31" s="42"/>
      <c r="B31" s="40" t="s">
        <v>45</v>
      </c>
      <c r="C31">
        <v>14</v>
      </c>
      <c r="D31">
        <v>28</v>
      </c>
      <c r="E31">
        <v>0</v>
      </c>
      <c r="F31">
        <v>2</v>
      </c>
      <c r="G31">
        <v>639493869.06605697</v>
      </c>
      <c r="H31" s="2">
        <f t="shared" si="8"/>
        <v>228</v>
      </c>
      <c r="I31" s="10">
        <f t="shared" si="9"/>
        <v>145804602147.06097</v>
      </c>
      <c r="J31" s="29">
        <f t="shared" si="10"/>
        <v>1.0499999999999999E-2</v>
      </c>
      <c r="K31">
        <v>491</v>
      </c>
      <c r="L31" s="47">
        <v>60.451093999999998</v>
      </c>
      <c r="M31" s="9">
        <f t="shared" si="11"/>
        <v>7.1812332014080795E-7</v>
      </c>
      <c r="N31" s="29">
        <f t="shared" si="12"/>
        <v>3.8258001890117983</v>
      </c>
      <c r="O31" s="10"/>
      <c r="Q31" s="2">
        <f t="shared" si="6"/>
        <v>0</v>
      </c>
      <c r="R31" s="2">
        <f t="shared" si="6"/>
        <v>0</v>
      </c>
      <c r="S31" s="2">
        <f t="shared" si="6"/>
        <v>0</v>
      </c>
      <c r="T31" s="2">
        <f t="shared" si="6"/>
        <v>0</v>
      </c>
      <c r="U31" s="2">
        <f t="shared" si="6"/>
        <v>0</v>
      </c>
      <c r="V31" s="2">
        <f t="shared" si="6"/>
        <v>0</v>
      </c>
      <c r="W31" s="2">
        <f t="shared" si="6"/>
        <v>0</v>
      </c>
      <c r="X31" s="2">
        <f t="shared" si="6"/>
        <v>0</v>
      </c>
      <c r="Y31" s="2">
        <f t="shared" si="6"/>
        <v>0</v>
      </c>
      <c r="Z31" s="2">
        <f t="shared" si="6"/>
        <v>0</v>
      </c>
      <c r="AA31" s="2">
        <f t="shared" si="6"/>
        <v>0</v>
      </c>
      <c r="AB31" s="2">
        <f t="shared" si="6"/>
        <v>0</v>
      </c>
      <c r="AC31" s="2">
        <f t="shared" si="6"/>
        <v>0</v>
      </c>
      <c r="AD31" s="2">
        <f t="shared" si="6"/>
        <v>0</v>
      </c>
      <c r="AE31" s="2">
        <f t="shared" si="6"/>
        <v>0</v>
      </c>
      <c r="AF31" s="2">
        <f t="shared" si="6"/>
        <v>0</v>
      </c>
      <c r="AG31" s="2">
        <f t="shared" si="7"/>
        <v>0</v>
      </c>
      <c r="AH31" s="2">
        <f t="shared" si="7"/>
        <v>0</v>
      </c>
      <c r="AI31" s="2">
        <f t="shared" si="7"/>
        <v>0</v>
      </c>
      <c r="AJ31" s="2">
        <f t="shared" si="7"/>
        <v>0</v>
      </c>
      <c r="AK31" s="2">
        <f t="shared" si="7"/>
        <v>145804602147.06097</v>
      </c>
      <c r="AL31" s="2">
        <f t="shared" si="7"/>
        <v>0</v>
      </c>
      <c r="AM31" s="2">
        <f t="shared" si="7"/>
        <v>0</v>
      </c>
      <c r="AN31" s="2">
        <f t="shared" si="7"/>
        <v>0</v>
      </c>
      <c r="AO31" s="2">
        <f t="shared" si="7"/>
        <v>0</v>
      </c>
      <c r="AP31" s="2">
        <f t="shared" si="7"/>
        <v>0</v>
      </c>
      <c r="AQ31" s="2">
        <f t="shared" si="7"/>
        <v>0</v>
      </c>
      <c r="AR31" s="2">
        <f t="shared" si="7"/>
        <v>0</v>
      </c>
      <c r="AU31" s="21"/>
      <c r="AV31" s="20"/>
    </row>
    <row r="32" spans="1:69" s="2" customFormat="1" x14ac:dyDescent="0.2">
      <c r="A32" s="42"/>
      <c r="B32" s="40" t="s">
        <v>42</v>
      </c>
      <c r="C32">
        <v>34</v>
      </c>
      <c r="D32">
        <v>68</v>
      </c>
      <c r="E32">
        <v>0</v>
      </c>
      <c r="F32">
        <v>4</v>
      </c>
      <c r="G32">
        <v>300274795.19920802</v>
      </c>
      <c r="H32" s="2">
        <f t="shared" si="8"/>
        <v>540</v>
      </c>
      <c r="I32" s="10">
        <f t="shared" si="9"/>
        <v>162148389407.57233</v>
      </c>
      <c r="J32" s="29">
        <f t="shared" si="10"/>
        <v>4.2857142857142859E-3</v>
      </c>
      <c r="K32">
        <v>579</v>
      </c>
      <c r="L32" s="47">
        <v>81.219465999999997</v>
      </c>
      <c r="M32" s="9">
        <f t="shared" si="11"/>
        <v>5.2834376258336483E-10</v>
      </c>
      <c r="N32" s="29">
        <f t="shared" si="12"/>
        <v>1.0669766563991019</v>
      </c>
      <c r="O32" s="10"/>
      <c r="Q32" s="2">
        <f t="shared" si="6"/>
        <v>0</v>
      </c>
      <c r="R32" s="2">
        <f t="shared" si="6"/>
        <v>0</v>
      </c>
      <c r="S32" s="2">
        <f t="shared" si="6"/>
        <v>0</v>
      </c>
      <c r="T32" s="2">
        <f t="shared" si="6"/>
        <v>0</v>
      </c>
      <c r="U32" s="2">
        <f t="shared" si="6"/>
        <v>0</v>
      </c>
      <c r="V32" s="2">
        <f t="shared" si="6"/>
        <v>0</v>
      </c>
      <c r="W32" s="2">
        <f t="shared" si="6"/>
        <v>0</v>
      </c>
      <c r="X32" s="2">
        <f t="shared" si="6"/>
        <v>0</v>
      </c>
      <c r="Y32" s="2">
        <f t="shared" si="6"/>
        <v>0</v>
      </c>
      <c r="Z32" s="2">
        <f t="shared" si="6"/>
        <v>0</v>
      </c>
      <c r="AA32" s="2">
        <f t="shared" si="6"/>
        <v>0</v>
      </c>
      <c r="AB32" s="2">
        <f t="shared" si="6"/>
        <v>0</v>
      </c>
      <c r="AC32" s="2">
        <f t="shared" si="6"/>
        <v>0</v>
      </c>
      <c r="AD32" s="2">
        <f t="shared" si="6"/>
        <v>0</v>
      </c>
      <c r="AE32" s="2">
        <f t="shared" si="6"/>
        <v>0</v>
      </c>
      <c r="AF32" s="2">
        <f t="shared" si="6"/>
        <v>0</v>
      </c>
      <c r="AG32" s="2">
        <f t="shared" si="7"/>
        <v>0</v>
      </c>
      <c r="AH32" s="2">
        <f t="shared" si="7"/>
        <v>0</v>
      </c>
      <c r="AI32" s="2">
        <f t="shared" si="7"/>
        <v>162148389407.57233</v>
      </c>
      <c r="AJ32" s="2">
        <f t="shared" si="7"/>
        <v>0</v>
      </c>
      <c r="AK32" s="2">
        <f t="shared" si="7"/>
        <v>0</v>
      </c>
      <c r="AL32" s="2">
        <f t="shared" si="7"/>
        <v>0</v>
      </c>
      <c r="AM32" s="2">
        <f t="shared" si="7"/>
        <v>0</v>
      </c>
      <c r="AN32" s="2">
        <f t="shared" si="7"/>
        <v>0</v>
      </c>
      <c r="AO32" s="2">
        <f t="shared" si="7"/>
        <v>0</v>
      </c>
      <c r="AP32" s="2">
        <f t="shared" si="7"/>
        <v>0</v>
      </c>
      <c r="AQ32" s="2">
        <f t="shared" si="7"/>
        <v>0</v>
      </c>
      <c r="AR32" s="2">
        <f t="shared" si="7"/>
        <v>0</v>
      </c>
      <c r="AU32" s="21"/>
      <c r="AV32" s="20"/>
    </row>
    <row r="33" spans="1:48" s="2" customFormat="1" x14ac:dyDescent="0.2">
      <c r="A33" s="42"/>
      <c r="B33" s="40" t="s">
        <v>50</v>
      </c>
      <c r="C33">
        <v>15</v>
      </c>
      <c r="D33">
        <v>30</v>
      </c>
      <c r="E33">
        <v>0</v>
      </c>
      <c r="F33">
        <v>2</v>
      </c>
      <c r="G33">
        <v>485223929.47603101</v>
      </c>
      <c r="H33" s="2">
        <f t="shared" si="8"/>
        <v>242</v>
      </c>
      <c r="I33" s="10">
        <f t="shared" si="9"/>
        <v>117424190933.19951</v>
      </c>
      <c r="J33" s="29">
        <f t="shared" si="10"/>
        <v>9.7674418604651158E-3</v>
      </c>
      <c r="K33">
        <v>502</v>
      </c>
      <c r="L33" s="47">
        <v>50.964820000000003</v>
      </c>
      <c r="M33" s="9">
        <f t="shared" si="11"/>
        <v>2.2886399547488575E-6</v>
      </c>
      <c r="N33" s="29">
        <f t="shared" si="12"/>
        <v>4.3550591533959393</v>
      </c>
      <c r="O33" s="10"/>
      <c r="Q33" s="2">
        <f t="shared" si="6"/>
        <v>0</v>
      </c>
      <c r="R33" s="2">
        <f t="shared" si="6"/>
        <v>0</v>
      </c>
      <c r="S33" s="2">
        <f t="shared" si="6"/>
        <v>0</v>
      </c>
      <c r="T33" s="2">
        <f t="shared" si="6"/>
        <v>0</v>
      </c>
      <c r="U33" s="2">
        <f t="shared" si="6"/>
        <v>0</v>
      </c>
      <c r="V33" s="2">
        <f t="shared" si="6"/>
        <v>0</v>
      </c>
      <c r="W33" s="2">
        <f t="shared" si="6"/>
        <v>0</v>
      </c>
      <c r="X33" s="2">
        <f t="shared" si="6"/>
        <v>0</v>
      </c>
      <c r="Y33" s="2">
        <f t="shared" si="6"/>
        <v>0</v>
      </c>
      <c r="Z33" s="2">
        <f t="shared" si="6"/>
        <v>0</v>
      </c>
      <c r="AA33" s="2">
        <f t="shared" si="6"/>
        <v>0</v>
      </c>
      <c r="AB33" s="2">
        <f t="shared" si="6"/>
        <v>0</v>
      </c>
      <c r="AC33" s="2">
        <f t="shared" si="6"/>
        <v>0</v>
      </c>
      <c r="AD33" s="2">
        <f t="shared" si="6"/>
        <v>0</v>
      </c>
      <c r="AE33" s="2">
        <f t="shared" si="6"/>
        <v>0</v>
      </c>
      <c r="AF33" s="2">
        <f t="shared" si="6"/>
        <v>0</v>
      </c>
      <c r="AG33" s="2">
        <f t="shared" si="7"/>
        <v>0</v>
      </c>
      <c r="AH33" s="2">
        <f t="shared" si="7"/>
        <v>0</v>
      </c>
      <c r="AI33" s="2">
        <f t="shared" si="7"/>
        <v>0</v>
      </c>
      <c r="AJ33" s="2">
        <f t="shared" si="7"/>
        <v>0</v>
      </c>
      <c r="AK33" s="2">
        <f t="shared" si="7"/>
        <v>0</v>
      </c>
      <c r="AL33" s="2">
        <f t="shared" si="7"/>
        <v>117424190933.19951</v>
      </c>
      <c r="AM33" s="2">
        <f t="shared" si="7"/>
        <v>0</v>
      </c>
      <c r="AN33" s="2">
        <f t="shared" si="7"/>
        <v>0</v>
      </c>
      <c r="AO33" s="2">
        <f t="shared" si="7"/>
        <v>0</v>
      </c>
      <c r="AP33" s="2">
        <f t="shared" si="7"/>
        <v>0</v>
      </c>
      <c r="AQ33" s="2">
        <f t="shared" si="7"/>
        <v>0</v>
      </c>
      <c r="AR33" s="2">
        <f t="shared" si="7"/>
        <v>0</v>
      </c>
      <c r="AU33" s="21"/>
      <c r="AV33" s="20"/>
    </row>
    <row r="34" spans="1:48" s="2" customFormat="1" x14ac:dyDescent="0.2">
      <c r="A34" s="42"/>
      <c r="B34" s="40" t="s">
        <v>49</v>
      </c>
      <c r="C34">
        <v>17</v>
      </c>
      <c r="D34">
        <v>34</v>
      </c>
      <c r="E34">
        <v>0</v>
      </c>
      <c r="F34">
        <v>2</v>
      </c>
      <c r="G34">
        <v>358326533.83568901</v>
      </c>
      <c r="H34" s="2">
        <f t="shared" si="8"/>
        <v>270</v>
      </c>
      <c r="I34" s="10">
        <f t="shared" si="9"/>
        <v>96748164135.636032</v>
      </c>
      <c r="J34" s="29">
        <f t="shared" si="10"/>
        <v>8.5714285714285719E-3</v>
      </c>
      <c r="K34">
        <v>610</v>
      </c>
      <c r="L34" s="47">
        <v>58.422477999999998</v>
      </c>
      <c r="M34" s="9">
        <f t="shared" si="11"/>
        <v>4.9587915770911013E-8</v>
      </c>
      <c r="N34" s="29">
        <f t="shared" si="12"/>
        <v>2.7384059309022155</v>
      </c>
      <c r="O34" s="10"/>
      <c r="Q34" s="2">
        <f t="shared" si="6"/>
        <v>0</v>
      </c>
      <c r="R34" s="2">
        <f t="shared" si="6"/>
        <v>0</v>
      </c>
      <c r="S34" s="2">
        <f t="shared" si="6"/>
        <v>0</v>
      </c>
      <c r="T34" s="2">
        <f t="shared" si="6"/>
        <v>0</v>
      </c>
      <c r="U34" s="2">
        <f t="shared" si="6"/>
        <v>0</v>
      </c>
      <c r="V34" s="2">
        <f t="shared" si="6"/>
        <v>0</v>
      </c>
      <c r="W34" s="2">
        <f t="shared" si="6"/>
        <v>0</v>
      </c>
      <c r="X34" s="2">
        <f t="shared" si="6"/>
        <v>0</v>
      </c>
      <c r="Y34" s="2">
        <f t="shared" si="6"/>
        <v>0</v>
      </c>
      <c r="Z34" s="2">
        <f t="shared" si="6"/>
        <v>0</v>
      </c>
      <c r="AA34" s="2">
        <f t="shared" si="6"/>
        <v>0</v>
      </c>
      <c r="AB34" s="2">
        <f t="shared" si="6"/>
        <v>0</v>
      </c>
      <c r="AC34" s="2">
        <f t="shared" si="6"/>
        <v>0</v>
      </c>
      <c r="AD34" s="2">
        <f t="shared" si="6"/>
        <v>0</v>
      </c>
      <c r="AE34" s="2">
        <f t="shared" si="6"/>
        <v>0</v>
      </c>
      <c r="AF34" s="2">
        <f t="shared" si="6"/>
        <v>0</v>
      </c>
      <c r="AG34" s="2">
        <f t="shared" si="7"/>
        <v>0</v>
      </c>
      <c r="AH34" s="2">
        <f t="shared" si="7"/>
        <v>0</v>
      </c>
      <c r="AI34" s="2">
        <f t="shared" si="7"/>
        <v>0</v>
      </c>
      <c r="AJ34" s="2">
        <f t="shared" si="7"/>
        <v>96748164135.636032</v>
      </c>
      <c r="AK34" s="2">
        <f t="shared" si="7"/>
        <v>0</v>
      </c>
      <c r="AL34" s="2">
        <f t="shared" si="7"/>
        <v>0</v>
      </c>
      <c r="AM34" s="2">
        <f t="shared" si="7"/>
        <v>0</v>
      </c>
      <c r="AN34" s="2">
        <f t="shared" si="7"/>
        <v>0</v>
      </c>
      <c r="AO34" s="2">
        <f t="shared" si="7"/>
        <v>0</v>
      </c>
      <c r="AP34" s="2">
        <f t="shared" si="7"/>
        <v>0</v>
      </c>
      <c r="AQ34" s="2">
        <f t="shared" si="7"/>
        <v>0</v>
      </c>
      <c r="AR34" s="2">
        <f t="shared" si="7"/>
        <v>0</v>
      </c>
      <c r="AU34" s="21"/>
      <c r="AV34" s="20"/>
    </row>
    <row r="35" spans="1:48" s="2" customFormat="1" x14ac:dyDescent="0.2">
      <c r="A35" s="42"/>
      <c r="B35" s="40" t="s">
        <v>47</v>
      </c>
      <c r="C35">
        <v>32</v>
      </c>
      <c r="D35">
        <v>64</v>
      </c>
      <c r="E35">
        <v>0</v>
      </c>
      <c r="F35">
        <v>4</v>
      </c>
      <c r="G35">
        <v>300274795.19920802</v>
      </c>
      <c r="H35" s="2">
        <f t="shared" si="8"/>
        <v>512</v>
      </c>
      <c r="I35" s="10">
        <f t="shared" si="9"/>
        <v>153740695141.99451</v>
      </c>
      <c r="J35" s="29">
        <f t="shared" si="10"/>
        <v>4.5652173913043473E-3</v>
      </c>
      <c r="K35">
        <v>560</v>
      </c>
      <c r="L35" s="47">
        <v>122.60655800000001</v>
      </c>
      <c r="M35" s="9">
        <f t="shared" si="11"/>
        <v>4.0267066150382066E-13</v>
      </c>
      <c r="N35" s="29">
        <f t="shared" si="12"/>
        <v>-2.074113738970222</v>
      </c>
      <c r="O35" s="10"/>
      <c r="Q35" s="2">
        <f t="shared" si="6"/>
        <v>0</v>
      </c>
      <c r="R35" s="2">
        <f t="shared" si="6"/>
        <v>0</v>
      </c>
      <c r="S35" s="2">
        <f t="shared" si="6"/>
        <v>0</v>
      </c>
      <c r="T35" s="2">
        <f t="shared" si="6"/>
        <v>0</v>
      </c>
      <c r="U35" s="2">
        <f t="shared" si="6"/>
        <v>0</v>
      </c>
      <c r="V35" s="2">
        <f t="shared" si="6"/>
        <v>0</v>
      </c>
      <c r="W35" s="2">
        <f t="shared" si="6"/>
        <v>0</v>
      </c>
      <c r="X35" s="2">
        <f t="shared" si="6"/>
        <v>0</v>
      </c>
      <c r="Y35" s="2">
        <f t="shared" si="6"/>
        <v>0</v>
      </c>
      <c r="Z35" s="2">
        <f t="shared" si="6"/>
        <v>0</v>
      </c>
      <c r="AA35" s="2">
        <f t="shared" si="6"/>
        <v>0</v>
      </c>
      <c r="AB35" s="2">
        <f t="shared" si="6"/>
        <v>0</v>
      </c>
      <c r="AC35" s="2">
        <f t="shared" si="6"/>
        <v>0</v>
      </c>
      <c r="AD35" s="2">
        <f t="shared" si="6"/>
        <v>0</v>
      </c>
      <c r="AE35" s="2">
        <f t="shared" si="6"/>
        <v>153740695141.99451</v>
      </c>
      <c r="AF35" s="2">
        <f t="shared" si="6"/>
        <v>0</v>
      </c>
      <c r="AG35" s="2">
        <f t="shared" si="7"/>
        <v>0</v>
      </c>
      <c r="AH35" s="2">
        <f t="shared" si="7"/>
        <v>0</v>
      </c>
      <c r="AI35" s="2">
        <f t="shared" si="7"/>
        <v>0</v>
      </c>
      <c r="AJ35" s="2">
        <f t="shared" si="7"/>
        <v>0</v>
      </c>
      <c r="AK35" s="2">
        <f t="shared" si="7"/>
        <v>0</v>
      </c>
      <c r="AL35" s="2">
        <f t="shared" si="7"/>
        <v>0</v>
      </c>
      <c r="AM35" s="2">
        <f t="shared" si="7"/>
        <v>0</v>
      </c>
      <c r="AN35" s="2">
        <f t="shared" si="7"/>
        <v>0</v>
      </c>
      <c r="AO35" s="2">
        <f t="shared" si="7"/>
        <v>0</v>
      </c>
      <c r="AP35" s="2">
        <f t="shared" si="7"/>
        <v>0</v>
      </c>
      <c r="AQ35" s="2">
        <f t="shared" si="7"/>
        <v>0</v>
      </c>
      <c r="AR35" s="2">
        <f t="shared" si="7"/>
        <v>0</v>
      </c>
      <c r="AU35" s="21"/>
      <c r="AV35" s="20"/>
    </row>
    <row r="36" spans="1:48" s="2" customFormat="1" x14ac:dyDescent="0.2">
      <c r="A36" s="42"/>
      <c r="B36" s="40" t="s">
        <v>43</v>
      </c>
      <c r="C36">
        <v>18</v>
      </c>
      <c r="D36">
        <v>36</v>
      </c>
      <c r="E36">
        <v>0</v>
      </c>
      <c r="F36">
        <v>3</v>
      </c>
      <c r="G36">
        <v>249020994.023453</v>
      </c>
      <c r="H36" s="2">
        <f t="shared" si="8"/>
        <v>300</v>
      </c>
      <c r="I36" s="10">
        <f t="shared" si="9"/>
        <v>74706298207.035904</v>
      </c>
      <c r="J36" s="29">
        <f t="shared" si="10"/>
        <v>8.2352941176470577E-3</v>
      </c>
      <c r="K36">
        <v>640</v>
      </c>
      <c r="L36" s="47">
        <v>95.677511999999993</v>
      </c>
      <c r="M36" s="9">
        <f t="shared" si="11"/>
        <v>8.9947084880579774E-12</v>
      </c>
      <c r="N36" s="29">
        <f t="shared" si="12"/>
        <v>-0.95722534064346498</v>
      </c>
      <c r="O36" s="10"/>
      <c r="Q36" s="2">
        <f t="shared" si="6"/>
        <v>0</v>
      </c>
      <c r="R36" s="2">
        <f t="shared" si="6"/>
        <v>0</v>
      </c>
      <c r="S36" s="2">
        <f t="shared" si="6"/>
        <v>0</v>
      </c>
      <c r="T36" s="2">
        <f t="shared" si="6"/>
        <v>0</v>
      </c>
      <c r="U36" s="2">
        <f t="shared" si="6"/>
        <v>0</v>
      </c>
      <c r="V36" s="2">
        <f t="shared" si="6"/>
        <v>0</v>
      </c>
      <c r="W36" s="2">
        <f t="shared" si="6"/>
        <v>0</v>
      </c>
      <c r="X36" s="2">
        <f t="shared" si="6"/>
        <v>0</v>
      </c>
      <c r="Y36" s="2">
        <f t="shared" si="6"/>
        <v>0</v>
      </c>
      <c r="Z36" s="2">
        <f t="shared" si="6"/>
        <v>0</v>
      </c>
      <c r="AA36" s="2">
        <f t="shared" si="6"/>
        <v>0</v>
      </c>
      <c r="AB36" s="2">
        <f t="shared" si="6"/>
        <v>0</v>
      </c>
      <c r="AC36" s="2">
        <f t="shared" si="6"/>
        <v>0</v>
      </c>
      <c r="AD36" s="2">
        <f t="shared" si="6"/>
        <v>0</v>
      </c>
      <c r="AE36" s="2">
        <f t="shared" si="6"/>
        <v>0</v>
      </c>
      <c r="AF36" s="2">
        <f t="shared" si="6"/>
        <v>0</v>
      </c>
      <c r="AG36" s="2">
        <f t="shared" si="7"/>
        <v>74706298207.035904</v>
      </c>
      <c r="AH36" s="2">
        <f t="shared" si="7"/>
        <v>0</v>
      </c>
      <c r="AI36" s="2">
        <f t="shared" si="7"/>
        <v>0</v>
      </c>
      <c r="AJ36" s="2">
        <f t="shared" si="7"/>
        <v>0</v>
      </c>
      <c r="AK36" s="2">
        <f t="shared" si="7"/>
        <v>0</v>
      </c>
      <c r="AL36" s="2">
        <f t="shared" si="7"/>
        <v>0</v>
      </c>
      <c r="AM36" s="2">
        <f t="shared" si="7"/>
        <v>0</v>
      </c>
      <c r="AN36" s="2">
        <f t="shared" si="7"/>
        <v>0</v>
      </c>
      <c r="AO36" s="2">
        <f t="shared" si="7"/>
        <v>0</v>
      </c>
      <c r="AP36" s="2">
        <f t="shared" si="7"/>
        <v>0</v>
      </c>
      <c r="AQ36" s="2">
        <f t="shared" si="7"/>
        <v>0</v>
      </c>
      <c r="AR36" s="2">
        <f t="shared" si="7"/>
        <v>0</v>
      </c>
      <c r="AU36" s="21"/>
      <c r="AV36" s="20"/>
    </row>
    <row r="37" spans="1:48" s="2" customFormat="1" x14ac:dyDescent="0.2">
      <c r="A37" s="42"/>
      <c r="B37" s="40" t="s">
        <v>44</v>
      </c>
      <c r="C37">
        <v>16</v>
      </c>
      <c r="D37">
        <v>32</v>
      </c>
      <c r="E37">
        <v>0</v>
      </c>
      <c r="F37">
        <v>3</v>
      </c>
      <c r="G37">
        <v>254872707.72732499</v>
      </c>
      <c r="H37" s="2">
        <f t="shared" si="8"/>
        <v>272</v>
      </c>
      <c r="I37" s="10">
        <f t="shared" si="9"/>
        <v>69325376501.832397</v>
      </c>
      <c r="J37" s="29">
        <f t="shared" si="10"/>
        <v>9.3333333333333324E-3</v>
      </c>
      <c r="K37">
        <v>643</v>
      </c>
      <c r="L37" s="47">
        <v>89.450326000000004</v>
      </c>
      <c r="M37" s="9">
        <f t="shared" si="11"/>
        <v>3.6104097759057077E-11</v>
      </c>
      <c r="N37" s="29">
        <f t="shared" si="12"/>
        <v>-0.39620828761841198</v>
      </c>
      <c r="Q37" s="2">
        <f t="shared" si="6"/>
        <v>0</v>
      </c>
      <c r="R37" s="2">
        <f t="shared" si="6"/>
        <v>0</v>
      </c>
      <c r="S37" s="2">
        <f t="shared" si="6"/>
        <v>0</v>
      </c>
      <c r="T37" s="2">
        <f t="shared" si="6"/>
        <v>0</v>
      </c>
      <c r="U37" s="2">
        <f t="shared" si="6"/>
        <v>0</v>
      </c>
      <c r="V37" s="2">
        <f t="shared" si="6"/>
        <v>0</v>
      </c>
      <c r="W37" s="2">
        <f t="shared" si="6"/>
        <v>0</v>
      </c>
      <c r="X37" s="2">
        <f t="shared" si="6"/>
        <v>0</v>
      </c>
      <c r="Y37" s="2">
        <f t="shared" si="6"/>
        <v>0</v>
      </c>
      <c r="Z37" s="2">
        <f t="shared" si="6"/>
        <v>0</v>
      </c>
      <c r="AA37" s="2">
        <f t="shared" si="6"/>
        <v>0</v>
      </c>
      <c r="AB37" s="2">
        <f t="shared" si="6"/>
        <v>0</v>
      </c>
      <c r="AC37" s="2">
        <f t="shared" si="7"/>
        <v>0</v>
      </c>
      <c r="AD37" s="2">
        <f t="shared" si="7"/>
        <v>0</v>
      </c>
      <c r="AE37" s="2">
        <f t="shared" si="7"/>
        <v>0</v>
      </c>
      <c r="AF37" s="2">
        <f t="shared" si="7"/>
        <v>0</v>
      </c>
      <c r="AG37" s="2">
        <f t="shared" si="7"/>
        <v>69325376501.832397</v>
      </c>
      <c r="AH37" s="2">
        <f t="shared" si="7"/>
        <v>0</v>
      </c>
      <c r="AI37" s="2">
        <f t="shared" si="7"/>
        <v>0</v>
      </c>
      <c r="AJ37" s="2">
        <f t="shared" si="7"/>
        <v>0</v>
      </c>
      <c r="AK37" s="2">
        <f t="shared" si="7"/>
        <v>0</v>
      </c>
      <c r="AL37" s="2">
        <f t="shared" si="7"/>
        <v>0</v>
      </c>
      <c r="AM37" s="2">
        <f t="shared" si="7"/>
        <v>0</v>
      </c>
      <c r="AN37" s="2">
        <f t="shared" si="7"/>
        <v>0</v>
      </c>
      <c r="AO37" s="2">
        <f t="shared" si="7"/>
        <v>0</v>
      </c>
      <c r="AP37" s="2">
        <f t="shared" si="7"/>
        <v>0</v>
      </c>
      <c r="AQ37" s="2">
        <f t="shared" si="7"/>
        <v>0</v>
      </c>
      <c r="AR37" s="2">
        <f t="shared" si="7"/>
        <v>0</v>
      </c>
      <c r="AU37" s="21"/>
      <c r="AV37" s="20"/>
    </row>
    <row r="38" spans="1:48" s="2" customFormat="1" x14ac:dyDescent="0.2">
      <c r="A38" s="42"/>
      <c r="B38" s="40" t="s">
        <v>48</v>
      </c>
      <c r="C38">
        <v>36</v>
      </c>
      <c r="D38">
        <v>72</v>
      </c>
      <c r="E38">
        <v>0</v>
      </c>
      <c r="F38">
        <v>4</v>
      </c>
      <c r="G38">
        <v>247050530.101024</v>
      </c>
      <c r="H38" s="2">
        <f t="shared" si="8"/>
        <v>568</v>
      </c>
      <c r="I38" s="10">
        <f t="shared" si="9"/>
        <v>140324701097.38162</v>
      </c>
      <c r="J38" s="29">
        <f t="shared" si="10"/>
        <v>4.0384615384615385E-3</v>
      </c>
      <c r="K38">
        <v>579</v>
      </c>
      <c r="L38" s="48">
        <v>110.177128</v>
      </c>
      <c r="M38" s="9">
        <f t="shared" si="11"/>
        <v>1.713027006244143E-12</v>
      </c>
      <c r="N38" s="29">
        <f t="shared" si="12"/>
        <v>-1.4002211426276887</v>
      </c>
      <c r="Q38" s="2">
        <f t="shared" si="6"/>
        <v>0</v>
      </c>
      <c r="R38" s="2">
        <f t="shared" si="6"/>
        <v>0</v>
      </c>
      <c r="S38" s="2">
        <f t="shared" si="6"/>
        <v>0</v>
      </c>
      <c r="T38" s="2">
        <f t="shared" si="6"/>
        <v>0</v>
      </c>
      <c r="U38" s="2">
        <f t="shared" si="6"/>
        <v>0</v>
      </c>
      <c r="V38" s="2">
        <f t="shared" si="6"/>
        <v>0</v>
      </c>
      <c r="W38" s="2">
        <f t="shared" si="6"/>
        <v>0</v>
      </c>
      <c r="X38" s="2">
        <f t="shared" si="6"/>
        <v>0</v>
      </c>
      <c r="Y38" s="2">
        <f t="shared" si="6"/>
        <v>0</v>
      </c>
      <c r="Z38" s="2">
        <f t="shared" si="6"/>
        <v>0</v>
      </c>
      <c r="AA38" s="2">
        <f t="shared" si="6"/>
        <v>0</v>
      </c>
      <c r="AB38" s="2">
        <f t="shared" si="6"/>
        <v>0</v>
      </c>
      <c r="AC38" s="2">
        <f t="shared" si="7"/>
        <v>0</v>
      </c>
      <c r="AD38" s="2">
        <f t="shared" si="7"/>
        <v>0</v>
      </c>
      <c r="AE38" s="2">
        <f t="shared" si="7"/>
        <v>0</v>
      </c>
      <c r="AF38" s="2">
        <f t="shared" si="7"/>
        <v>140324701097.38162</v>
      </c>
      <c r="AG38" s="2">
        <f t="shared" si="7"/>
        <v>0</v>
      </c>
      <c r="AH38" s="2">
        <f t="shared" si="7"/>
        <v>0</v>
      </c>
      <c r="AI38" s="2">
        <f t="shared" si="7"/>
        <v>0</v>
      </c>
      <c r="AJ38" s="2">
        <f t="shared" si="7"/>
        <v>0</v>
      </c>
      <c r="AK38" s="2">
        <f t="shared" si="7"/>
        <v>0</v>
      </c>
      <c r="AL38" s="2">
        <f t="shared" si="7"/>
        <v>0</v>
      </c>
      <c r="AM38" s="2">
        <f t="shared" si="7"/>
        <v>0</v>
      </c>
      <c r="AN38" s="2">
        <f t="shared" si="7"/>
        <v>0</v>
      </c>
      <c r="AO38" s="2">
        <f t="shared" si="7"/>
        <v>0</v>
      </c>
      <c r="AP38" s="2">
        <f t="shared" si="7"/>
        <v>0</v>
      </c>
      <c r="AQ38" s="2">
        <f t="shared" si="7"/>
        <v>0</v>
      </c>
      <c r="AR38" s="2">
        <f t="shared" si="7"/>
        <v>0</v>
      </c>
      <c r="AU38" s="21"/>
      <c r="AV38" s="20"/>
    </row>
    <row r="39" spans="1:48" s="2" customFormat="1" x14ac:dyDescent="0.2">
      <c r="A39" s="42"/>
      <c r="B39" s="40" t="s">
        <v>51</v>
      </c>
      <c r="C39">
        <v>9</v>
      </c>
      <c r="D39">
        <v>16</v>
      </c>
      <c r="E39">
        <v>0</v>
      </c>
      <c r="F39">
        <v>3</v>
      </c>
      <c r="G39">
        <v>185595810.488455</v>
      </c>
      <c r="H39" s="2">
        <f t="shared" si="8"/>
        <v>172</v>
      </c>
      <c r="I39" s="10">
        <f t="shared" si="9"/>
        <v>31922479404.014259</v>
      </c>
      <c r="J39" s="29">
        <f t="shared" si="10"/>
        <v>1.8260869565217389E-2</v>
      </c>
      <c r="K39">
        <v>474</v>
      </c>
      <c r="L39" s="47">
        <v>36.456890000000001</v>
      </c>
      <c r="M39" s="9">
        <f t="shared" si="11"/>
        <v>7.7409357867866475E-5</v>
      </c>
      <c r="N39" s="29">
        <f t="shared" si="12"/>
        <v>5.7359882236804065</v>
      </c>
      <c r="Q39" s="2">
        <f t="shared" si="6"/>
        <v>0</v>
      </c>
      <c r="R39" s="2">
        <f t="shared" si="6"/>
        <v>0</v>
      </c>
      <c r="S39" s="2">
        <f t="shared" si="6"/>
        <v>0</v>
      </c>
      <c r="T39" s="2">
        <f t="shared" si="6"/>
        <v>0</v>
      </c>
      <c r="U39" s="2">
        <f t="shared" si="6"/>
        <v>0</v>
      </c>
      <c r="V39" s="2">
        <f t="shared" si="6"/>
        <v>0</v>
      </c>
      <c r="W39" s="2">
        <f t="shared" si="6"/>
        <v>0</v>
      </c>
      <c r="X39" s="2">
        <f t="shared" si="6"/>
        <v>0</v>
      </c>
      <c r="Y39" s="2">
        <f t="shared" si="6"/>
        <v>0</v>
      </c>
      <c r="Z39" s="2">
        <f t="shared" si="6"/>
        <v>0</v>
      </c>
      <c r="AA39" s="2">
        <f t="shared" si="6"/>
        <v>0</v>
      </c>
      <c r="AB39" s="2">
        <f t="shared" si="6"/>
        <v>0</v>
      </c>
      <c r="AC39" s="2">
        <f t="shared" si="7"/>
        <v>0</v>
      </c>
      <c r="AD39" s="2">
        <f t="shared" si="7"/>
        <v>0</v>
      </c>
      <c r="AE39" s="2">
        <f t="shared" si="7"/>
        <v>0</v>
      </c>
      <c r="AF39" s="2">
        <f t="shared" si="7"/>
        <v>0</v>
      </c>
      <c r="AG39" s="2">
        <f t="shared" si="7"/>
        <v>0</v>
      </c>
      <c r="AH39" s="2">
        <f t="shared" si="7"/>
        <v>0</v>
      </c>
      <c r="AI39" s="2">
        <f t="shared" si="7"/>
        <v>0</v>
      </c>
      <c r="AJ39" s="2">
        <f t="shared" si="7"/>
        <v>0</v>
      </c>
      <c r="AK39" s="2">
        <f t="shared" si="7"/>
        <v>0</v>
      </c>
      <c r="AL39" s="2">
        <f t="shared" si="7"/>
        <v>0</v>
      </c>
      <c r="AM39" s="2">
        <f t="shared" si="7"/>
        <v>31922479404.014259</v>
      </c>
      <c r="AN39" s="2">
        <f t="shared" si="7"/>
        <v>0</v>
      </c>
      <c r="AO39" s="2">
        <f t="shared" si="7"/>
        <v>0</v>
      </c>
      <c r="AP39" s="2">
        <f t="shared" si="7"/>
        <v>0</v>
      </c>
      <c r="AQ39" s="2">
        <f t="shared" si="7"/>
        <v>0</v>
      </c>
      <c r="AR39" s="2">
        <f t="shared" si="7"/>
        <v>0</v>
      </c>
      <c r="AU39" s="21"/>
      <c r="AV39" s="20"/>
    </row>
    <row r="40" spans="1:48" s="2" customFormat="1" x14ac:dyDescent="0.2">
      <c r="A40" s="42"/>
      <c r="B40" s="40" t="s">
        <v>53</v>
      </c>
      <c r="C40">
        <v>20</v>
      </c>
      <c r="D40">
        <v>40</v>
      </c>
      <c r="E40">
        <v>0</v>
      </c>
      <c r="F40">
        <v>2</v>
      </c>
      <c r="G40">
        <v>143275705.200418</v>
      </c>
      <c r="H40" s="2">
        <f t="shared" si="8"/>
        <v>312</v>
      </c>
      <c r="I40" s="10">
        <f t="shared" si="9"/>
        <v>44702020022.530411</v>
      </c>
      <c r="J40" s="29">
        <f t="shared" si="10"/>
        <v>7.2413793103448271E-3</v>
      </c>
      <c r="K40">
        <v>563</v>
      </c>
      <c r="L40" s="47">
        <v>73.686982</v>
      </c>
      <c r="M40" s="9">
        <f t="shared" si="11"/>
        <v>6.0311448150403606E-9</v>
      </c>
      <c r="N40" s="29">
        <f t="shared" si="12"/>
        <v>1.8862206624420461</v>
      </c>
      <c r="Q40" s="2">
        <f t="shared" si="6"/>
        <v>0</v>
      </c>
      <c r="R40" s="2">
        <f t="shared" si="6"/>
        <v>0</v>
      </c>
      <c r="S40" s="2">
        <f t="shared" si="6"/>
        <v>0</v>
      </c>
      <c r="T40" s="2">
        <f t="shared" si="6"/>
        <v>0</v>
      </c>
      <c r="U40" s="2">
        <f t="shared" si="6"/>
        <v>0</v>
      </c>
      <c r="V40" s="2">
        <f t="shared" si="6"/>
        <v>0</v>
      </c>
      <c r="W40" s="2">
        <f t="shared" si="6"/>
        <v>0</v>
      </c>
      <c r="X40" s="2">
        <f t="shared" si="6"/>
        <v>0</v>
      </c>
      <c r="Y40" s="2">
        <f t="shared" si="6"/>
        <v>0</v>
      </c>
      <c r="Z40" s="2">
        <f t="shared" si="6"/>
        <v>0</v>
      </c>
      <c r="AA40" s="2">
        <f t="shared" si="6"/>
        <v>0</v>
      </c>
      <c r="AB40" s="2">
        <f t="shared" si="6"/>
        <v>0</v>
      </c>
      <c r="AC40" s="2">
        <f t="shared" si="7"/>
        <v>0</v>
      </c>
      <c r="AD40" s="2">
        <f t="shared" si="7"/>
        <v>0</v>
      </c>
      <c r="AE40" s="2">
        <f t="shared" si="7"/>
        <v>0</v>
      </c>
      <c r="AF40" s="2">
        <f t="shared" si="7"/>
        <v>0</v>
      </c>
      <c r="AG40" s="2">
        <f t="shared" si="7"/>
        <v>0</v>
      </c>
      <c r="AH40" s="2">
        <f t="shared" si="7"/>
        <v>0</v>
      </c>
      <c r="AI40" s="2">
        <f t="shared" si="7"/>
        <v>44702020022.530411</v>
      </c>
      <c r="AJ40" s="2">
        <f t="shared" si="7"/>
        <v>0</v>
      </c>
      <c r="AK40" s="2">
        <f t="shared" si="7"/>
        <v>0</v>
      </c>
      <c r="AL40" s="2">
        <f t="shared" si="7"/>
        <v>0</v>
      </c>
      <c r="AM40" s="2">
        <f t="shared" si="7"/>
        <v>0</v>
      </c>
      <c r="AN40" s="2">
        <f t="shared" si="7"/>
        <v>0</v>
      </c>
      <c r="AO40" s="2">
        <f t="shared" si="7"/>
        <v>0</v>
      </c>
      <c r="AP40" s="2">
        <f t="shared" si="7"/>
        <v>0</v>
      </c>
      <c r="AQ40" s="2">
        <f t="shared" si="7"/>
        <v>0</v>
      </c>
      <c r="AR40" s="2">
        <f t="shared" si="7"/>
        <v>0</v>
      </c>
      <c r="AU40" s="21"/>
      <c r="AV40" s="20"/>
    </row>
    <row r="41" spans="1:48" s="2" customFormat="1" x14ac:dyDescent="0.2">
      <c r="A41" s="42"/>
      <c r="B41" s="40" t="s">
        <v>52</v>
      </c>
      <c r="C41">
        <v>8</v>
      </c>
      <c r="D41">
        <v>14</v>
      </c>
      <c r="E41">
        <v>0</v>
      </c>
      <c r="F41">
        <v>3</v>
      </c>
      <c r="G41">
        <v>152806544.405536</v>
      </c>
      <c r="H41" s="2">
        <f t="shared" si="8"/>
        <v>158</v>
      </c>
      <c r="I41" s="10">
        <f t="shared" si="9"/>
        <v>24143434016.074688</v>
      </c>
      <c r="J41" s="29">
        <f t="shared" si="10"/>
        <v>2.0999999999999998E-2</v>
      </c>
      <c r="K41">
        <v>475</v>
      </c>
      <c r="L41" s="47">
        <v>36.481831999999997</v>
      </c>
      <c r="M41" s="9">
        <f t="shared" si="11"/>
        <v>8.6976996293335851E-5</v>
      </c>
      <c r="N41" s="29">
        <f t="shared" si="12"/>
        <v>5.7497278042966347</v>
      </c>
      <c r="Q41" s="2">
        <f t="shared" si="6"/>
        <v>0</v>
      </c>
      <c r="R41" s="2">
        <f t="shared" si="6"/>
        <v>0</v>
      </c>
      <c r="S41" s="2">
        <f t="shared" si="6"/>
        <v>0</v>
      </c>
      <c r="T41" s="2">
        <f t="shared" si="6"/>
        <v>0</v>
      </c>
      <c r="U41" s="2">
        <f t="shared" si="6"/>
        <v>0</v>
      </c>
      <c r="V41" s="2">
        <f t="shared" si="6"/>
        <v>0</v>
      </c>
      <c r="W41" s="2">
        <f t="shared" si="6"/>
        <v>0</v>
      </c>
      <c r="X41" s="2">
        <f t="shared" si="6"/>
        <v>0</v>
      </c>
      <c r="Y41" s="2">
        <f t="shared" si="6"/>
        <v>0</v>
      </c>
      <c r="Z41" s="2">
        <f t="shared" si="6"/>
        <v>0</v>
      </c>
      <c r="AA41" s="2">
        <f t="shared" si="6"/>
        <v>0</v>
      </c>
      <c r="AB41" s="2">
        <f t="shared" si="6"/>
        <v>0</v>
      </c>
      <c r="AC41" s="2">
        <f t="shared" si="7"/>
        <v>0</v>
      </c>
      <c r="AD41" s="2">
        <f t="shared" si="7"/>
        <v>0</v>
      </c>
      <c r="AE41" s="2">
        <f t="shared" si="7"/>
        <v>0</v>
      </c>
      <c r="AF41" s="2">
        <f t="shared" si="7"/>
        <v>0</v>
      </c>
      <c r="AG41" s="2">
        <f t="shared" si="7"/>
        <v>0</v>
      </c>
      <c r="AH41" s="2">
        <f t="shared" si="7"/>
        <v>0</v>
      </c>
      <c r="AI41" s="2">
        <f t="shared" si="7"/>
        <v>0</v>
      </c>
      <c r="AJ41" s="2">
        <f t="shared" si="7"/>
        <v>0</v>
      </c>
      <c r="AK41" s="2">
        <f t="shared" si="7"/>
        <v>0</v>
      </c>
      <c r="AL41" s="2">
        <f t="shared" si="7"/>
        <v>0</v>
      </c>
      <c r="AM41" s="2">
        <f t="shared" si="7"/>
        <v>24143434016.074688</v>
      </c>
      <c r="AN41" s="2">
        <f t="shared" si="7"/>
        <v>0</v>
      </c>
      <c r="AO41" s="2">
        <f t="shared" si="7"/>
        <v>0</v>
      </c>
      <c r="AP41" s="2">
        <f t="shared" si="7"/>
        <v>0</v>
      </c>
      <c r="AQ41" s="2">
        <f t="shared" si="7"/>
        <v>0</v>
      </c>
      <c r="AR41" s="2">
        <f t="shared" si="7"/>
        <v>0</v>
      </c>
      <c r="AU41" s="21"/>
      <c r="AV41" s="20"/>
    </row>
    <row r="42" spans="1:48" s="2" customFormat="1" x14ac:dyDescent="0.2">
      <c r="A42" s="42"/>
      <c r="B42" s="40" t="s">
        <v>54</v>
      </c>
      <c r="C42">
        <v>17</v>
      </c>
      <c r="D42">
        <v>34</v>
      </c>
      <c r="E42">
        <v>0</v>
      </c>
      <c r="F42">
        <v>4</v>
      </c>
      <c r="G42">
        <v>129911783.342756</v>
      </c>
      <c r="H42" s="2">
        <f t="shared" si="8"/>
        <v>302</v>
      </c>
      <c r="I42" s="10">
        <f t="shared" si="9"/>
        <v>39233358569.512314</v>
      </c>
      <c r="J42" s="29">
        <f t="shared" si="10"/>
        <v>8.9361702127659579E-3</v>
      </c>
      <c r="K42">
        <v>524</v>
      </c>
      <c r="L42" s="47">
        <v>63.801636000000002</v>
      </c>
      <c r="M42" s="9">
        <f t="shared" si="11"/>
        <v>1.3423502669259848E-7</v>
      </c>
      <c r="N42" s="29">
        <f t="shared" si="12"/>
        <v>3.2195391083485454</v>
      </c>
      <c r="Q42" s="2">
        <f t="shared" si="6"/>
        <v>0</v>
      </c>
      <c r="R42" s="2">
        <f t="shared" si="6"/>
        <v>0</v>
      </c>
      <c r="S42" s="2">
        <f t="shared" si="6"/>
        <v>0</v>
      </c>
      <c r="T42" s="2">
        <f t="shared" si="6"/>
        <v>0</v>
      </c>
      <c r="U42" s="2">
        <f t="shared" si="6"/>
        <v>0</v>
      </c>
      <c r="V42" s="2">
        <f t="shared" si="6"/>
        <v>0</v>
      </c>
      <c r="W42" s="2">
        <f t="shared" si="6"/>
        <v>0</v>
      </c>
      <c r="X42" s="2">
        <f t="shared" si="6"/>
        <v>0</v>
      </c>
      <c r="Y42" s="2">
        <f t="shared" si="6"/>
        <v>0</v>
      </c>
      <c r="Z42" s="2">
        <f t="shared" si="6"/>
        <v>0</v>
      </c>
      <c r="AA42" s="2">
        <f t="shared" si="6"/>
        <v>0</v>
      </c>
      <c r="AB42" s="2">
        <f t="shared" si="6"/>
        <v>0</v>
      </c>
      <c r="AC42" s="2">
        <f t="shared" si="7"/>
        <v>0</v>
      </c>
      <c r="AD42" s="2">
        <f t="shared" si="7"/>
        <v>0</v>
      </c>
      <c r="AE42" s="2">
        <f t="shared" si="7"/>
        <v>0</v>
      </c>
      <c r="AF42" s="2">
        <f t="shared" si="7"/>
        <v>0</v>
      </c>
      <c r="AG42" s="2">
        <f t="shared" si="7"/>
        <v>0</v>
      </c>
      <c r="AH42" s="2">
        <f t="shared" si="7"/>
        <v>0</v>
      </c>
      <c r="AI42" s="2">
        <f t="shared" si="7"/>
        <v>0</v>
      </c>
      <c r="AJ42" s="2">
        <f t="shared" si="7"/>
        <v>0</v>
      </c>
      <c r="AK42" s="2">
        <f t="shared" si="7"/>
        <v>39233358569.512314</v>
      </c>
      <c r="AL42" s="2">
        <f t="shared" si="7"/>
        <v>0</v>
      </c>
      <c r="AM42" s="2">
        <f t="shared" si="7"/>
        <v>0</v>
      </c>
      <c r="AN42" s="2">
        <f t="shared" si="7"/>
        <v>0</v>
      </c>
      <c r="AO42" s="2">
        <f t="shared" si="7"/>
        <v>0</v>
      </c>
      <c r="AP42" s="2">
        <f t="shared" si="7"/>
        <v>0</v>
      </c>
      <c r="AQ42" s="2">
        <f t="shared" si="7"/>
        <v>0</v>
      </c>
      <c r="AR42" s="2">
        <f t="shared" si="7"/>
        <v>0</v>
      </c>
      <c r="AU42" s="21"/>
      <c r="AV42" s="20"/>
    </row>
    <row r="43" spans="1:48" s="2" customFormat="1" x14ac:dyDescent="0.2">
      <c r="A43" s="42"/>
      <c r="B43" s="40" t="s">
        <v>60</v>
      </c>
      <c r="C43">
        <v>18</v>
      </c>
      <c r="D43">
        <v>32</v>
      </c>
      <c r="E43">
        <v>0</v>
      </c>
      <c r="F43">
        <v>2</v>
      </c>
      <c r="G43">
        <v>132499211.379949</v>
      </c>
      <c r="H43" s="2">
        <f t="shared" si="8"/>
        <v>280</v>
      </c>
      <c r="I43" s="10">
        <f t="shared" si="9"/>
        <v>37099779186.385719</v>
      </c>
      <c r="J43" s="29">
        <f t="shared" si="10"/>
        <v>8.3999999999999995E-3</v>
      </c>
      <c r="K43">
        <v>556</v>
      </c>
      <c r="L43" s="47">
        <v>56.269151999999998</v>
      </c>
      <c r="M43" s="9">
        <f t="shared" si="11"/>
        <v>2.2264477056118856E-7</v>
      </c>
      <c r="N43" s="29">
        <f t="shared" si="12"/>
        <v>3.4064368421961704</v>
      </c>
      <c r="Q43" s="2">
        <f t="shared" ref="Q43:AF60" si="13">IF($N43&gt;Q$26,IF($N43&lt;R$26,$I43,),)</f>
        <v>0</v>
      </c>
      <c r="R43" s="2">
        <f t="shared" si="13"/>
        <v>0</v>
      </c>
      <c r="S43" s="2">
        <f t="shared" si="13"/>
        <v>0</v>
      </c>
      <c r="T43" s="2">
        <f t="shared" si="13"/>
        <v>0</v>
      </c>
      <c r="U43" s="2">
        <f t="shared" si="13"/>
        <v>0</v>
      </c>
      <c r="V43" s="2">
        <f t="shared" si="13"/>
        <v>0</v>
      </c>
      <c r="W43" s="2">
        <f t="shared" si="13"/>
        <v>0</v>
      </c>
      <c r="X43" s="2">
        <f t="shared" si="13"/>
        <v>0</v>
      </c>
      <c r="Y43" s="2">
        <f t="shared" si="13"/>
        <v>0</v>
      </c>
      <c r="Z43" s="2">
        <f t="shared" si="13"/>
        <v>0</v>
      </c>
      <c r="AA43" s="2">
        <f t="shared" si="13"/>
        <v>0</v>
      </c>
      <c r="AB43" s="2">
        <f t="shared" si="13"/>
        <v>0</v>
      </c>
      <c r="AC43" s="2">
        <f t="shared" si="13"/>
        <v>0</v>
      </c>
      <c r="AD43" s="2">
        <f t="shared" si="13"/>
        <v>0</v>
      </c>
      <c r="AE43" s="2">
        <f t="shared" si="13"/>
        <v>0</v>
      </c>
      <c r="AF43" s="2">
        <f t="shared" si="13"/>
        <v>0</v>
      </c>
      <c r="AG43" s="2">
        <f t="shared" ref="AC43:AR58" si="14">IF($N43&gt;AG$26,IF($N43&lt;AH$26,$I43,),)</f>
        <v>0</v>
      </c>
      <c r="AH43" s="2">
        <f t="shared" si="14"/>
        <v>0</v>
      </c>
      <c r="AI43" s="2">
        <f t="shared" si="14"/>
        <v>0</v>
      </c>
      <c r="AJ43" s="2">
        <f t="shared" si="14"/>
        <v>0</v>
      </c>
      <c r="AK43" s="2">
        <f t="shared" si="14"/>
        <v>37099779186.385719</v>
      </c>
      <c r="AL43" s="2">
        <f t="shared" si="14"/>
        <v>0</v>
      </c>
      <c r="AM43" s="2">
        <f t="shared" si="14"/>
        <v>0</v>
      </c>
      <c r="AN43" s="2">
        <f t="shared" si="14"/>
        <v>0</v>
      </c>
      <c r="AO43" s="2">
        <f t="shared" si="14"/>
        <v>0</v>
      </c>
      <c r="AP43" s="2">
        <f t="shared" si="14"/>
        <v>0</v>
      </c>
      <c r="AQ43" s="2">
        <f t="shared" si="14"/>
        <v>0</v>
      </c>
      <c r="AR43" s="2">
        <f t="shared" si="14"/>
        <v>0</v>
      </c>
      <c r="AT43" s="20"/>
      <c r="AU43" s="21"/>
      <c r="AV43" s="20"/>
    </row>
    <row r="44" spans="1:48" s="2" customFormat="1" x14ac:dyDescent="0.2">
      <c r="A44" s="42"/>
      <c r="B44" s="40" t="s">
        <v>55</v>
      </c>
      <c r="C44">
        <v>19</v>
      </c>
      <c r="D44">
        <v>38</v>
      </c>
      <c r="E44">
        <v>0</v>
      </c>
      <c r="F44">
        <v>4</v>
      </c>
      <c r="G44">
        <v>198046461.116604</v>
      </c>
      <c r="H44" s="2">
        <f t="shared" si="8"/>
        <v>330</v>
      </c>
      <c r="I44" s="10">
        <f t="shared" si="9"/>
        <v>65355332168.479317</v>
      </c>
      <c r="J44" s="29">
        <f t="shared" si="10"/>
        <v>7.9245283018867917E-3</v>
      </c>
      <c r="K44">
        <v>589</v>
      </c>
      <c r="L44" s="47">
        <v>96.350945999999993</v>
      </c>
      <c r="M44" s="9">
        <f t="shared" si="11"/>
        <v>3.5900491435708727E-11</v>
      </c>
      <c r="N44" s="29">
        <f t="shared" si="12"/>
        <v>-0.31471935462531669</v>
      </c>
      <c r="Q44" s="2">
        <f t="shared" si="13"/>
        <v>0</v>
      </c>
      <c r="R44" s="2">
        <f t="shared" si="13"/>
        <v>0</v>
      </c>
      <c r="S44" s="2">
        <f t="shared" si="13"/>
        <v>0</v>
      </c>
      <c r="T44" s="2">
        <f t="shared" si="13"/>
        <v>0</v>
      </c>
      <c r="U44" s="2">
        <f t="shared" si="13"/>
        <v>0</v>
      </c>
      <c r="V44" s="2">
        <f t="shared" si="13"/>
        <v>0</v>
      </c>
      <c r="W44" s="2">
        <f t="shared" si="13"/>
        <v>0</v>
      </c>
      <c r="X44" s="2">
        <f t="shared" si="13"/>
        <v>0</v>
      </c>
      <c r="Y44" s="2">
        <f t="shared" si="13"/>
        <v>0</v>
      </c>
      <c r="Z44" s="2">
        <f t="shared" si="13"/>
        <v>0</v>
      </c>
      <c r="AA44" s="2">
        <f t="shared" si="13"/>
        <v>0</v>
      </c>
      <c r="AB44" s="2">
        <f t="shared" si="13"/>
        <v>0</v>
      </c>
      <c r="AC44" s="2">
        <f t="shared" si="14"/>
        <v>0</v>
      </c>
      <c r="AD44" s="2">
        <f t="shared" si="14"/>
        <v>0</v>
      </c>
      <c r="AE44" s="2">
        <f t="shared" si="14"/>
        <v>0</v>
      </c>
      <c r="AF44" s="2">
        <f t="shared" si="14"/>
        <v>0</v>
      </c>
      <c r="AG44" s="2">
        <f t="shared" si="14"/>
        <v>65355332168.479317</v>
      </c>
      <c r="AH44" s="2">
        <f t="shared" si="14"/>
        <v>0</v>
      </c>
      <c r="AI44" s="2">
        <f t="shared" si="14"/>
        <v>0</v>
      </c>
      <c r="AJ44" s="2">
        <f t="shared" si="14"/>
        <v>0</v>
      </c>
      <c r="AK44" s="2">
        <f t="shared" si="14"/>
        <v>0</v>
      </c>
      <c r="AL44" s="2">
        <f t="shared" si="14"/>
        <v>0</v>
      </c>
      <c r="AM44" s="2">
        <f t="shared" si="14"/>
        <v>0</v>
      </c>
      <c r="AN44" s="2">
        <f t="shared" si="14"/>
        <v>0</v>
      </c>
      <c r="AO44" s="2">
        <f t="shared" si="14"/>
        <v>0</v>
      </c>
      <c r="AP44" s="2">
        <f t="shared" si="14"/>
        <v>0</v>
      </c>
      <c r="AQ44" s="2">
        <f t="shared" si="14"/>
        <v>0</v>
      </c>
      <c r="AR44" s="2">
        <f t="shared" si="14"/>
        <v>0</v>
      </c>
      <c r="AT44" s="20"/>
      <c r="AU44" s="21"/>
      <c r="AV44" s="20"/>
    </row>
    <row r="45" spans="1:48" s="2" customFormat="1" x14ac:dyDescent="0.2">
      <c r="A45" s="42"/>
      <c r="B45" s="40" t="s">
        <v>67</v>
      </c>
      <c r="C45">
        <v>17</v>
      </c>
      <c r="D45">
        <v>32</v>
      </c>
      <c r="E45">
        <v>0</v>
      </c>
      <c r="F45">
        <v>2</v>
      </c>
      <c r="G45">
        <v>96839386.328180999</v>
      </c>
      <c r="H45" s="2">
        <f t="shared" si="8"/>
        <v>268</v>
      </c>
      <c r="I45" s="10">
        <f t="shared" si="9"/>
        <v>25952955535.952507</v>
      </c>
      <c r="J45" s="29">
        <f t="shared" si="10"/>
        <v>8.7499999999999991E-3</v>
      </c>
      <c r="K45">
        <v>602</v>
      </c>
      <c r="L45" s="47">
        <v>70.311498</v>
      </c>
      <c r="M45" s="9">
        <f t="shared" si="11"/>
        <v>5.2296006014505336E-9</v>
      </c>
      <c r="N45" s="29">
        <f t="shared" si="12"/>
        <v>1.758269627829018</v>
      </c>
      <c r="Q45" s="2">
        <f t="shared" si="13"/>
        <v>0</v>
      </c>
      <c r="R45" s="2">
        <f t="shared" si="13"/>
        <v>0</v>
      </c>
      <c r="S45" s="2">
        <f t="shared" si="13"/>
        <v>0</v>
      </c>
      <c r="T45" s="2">
        <f t="shared" si="13"/>
        <v>0</v>
      </c>
      <c r="U45" s="2">
        <f t="shared" si="13"/>
        <v>0</v>
      </c>
      <c r="V45" s="2">
        <f t="shared" si="13"/>
        <v>0</v>
      </c>
      <c r="W45" s="2">
        <f t="shared" si="13"/>
        <v>0</v>
      </c>
      <c r="X45" s="2">
        <f t="shared" si="13"/>
        <v>0</v>
      </c>
      <c r="Y45" s="2">
        <f t="shared" si="13"/>
        <v>0</v>
      </c>
      <c r="Z45" s="2">
        <f t="shared" si="13"/>
        <v>0</v>
      </c>
      <c r="AA45" s="2">
        <f t="shared" si="13"/>
        <v>0</v>
      </c>
      <c r="AB45" s="2">
        <f t="shared" si="13"/>
        <v>0</v>
      </c>
      <c r="AC45" s="2">
        <f t="shared" si="14"/>
        <v>0</v>
      </c>
      <c r="AD45" s="2">
        <f t="shared" si="14"/>
        <v>0</v>
      </c>
      <c r="AE45" s="2">
        <f t="shared" si="14"/>
        <v>0</v>
      </c>
      <c r="AF45" s="2">
        <f t="shared" si="14"/>
        <v>0</v>
      </c>
      <c r="AG45" s="2">
        <f t="shared" si="14"/>
        <v>0</v>
      </c>
      <c r="AH45" s="2">
        <f t="shared" si="14"/>
        <v>0</v>
      </c>
      <c r="AI45" s="2">
        <f t="shared" si="14"/>
        <v>25952955535.952507</v>
      </c>
      <c r="AJ45" s="2">
        <f t="shared" si="14"/>
        <v>0</v>
      </c>
      <c r="AK45" s="2">
        <f t="shared" si="14"/>
        <v>0</v>
      </c>
      <c r="AL45" s="2">
        <f t="shared" si="14"/>
        <v>0</v>
      </c>
      <c r="AM45" s="2">
        <f t="shared" si="14"/>
        <v>0</v>
      </c>
      <c r="AN45" s="2">
        <f t="shared" si="14"/>
        <v>0</v>
      </c>
      <c r="AO45" s="2">
        <f t="shared" si="14"/>
        <v>0</v>
      </c>
      <c r="AP45" s="2">
        <f t="shared" si="14"/>
        <v>0</v>
      </c>
      <c r="AQ45" s="2">
        <f t="shared" si="14"/>
        <v>0</v>
      </c>
      <c r="AR45" s="2">
        <f t="shared" si="14"/>
        <v>0</v>
      </c>
      <c r="AT45" s="20"/>
      <c r="AU45" s="21"/>
      <c r="AV45" s="20"/>
    </row>
    <row r="46" spans="1:48" s="2" customFormat="1" x14ac:dyDescent="0.2">
      <c r="A46" s="42"/>
      <c r="B46" s="40" t="s">
        <v>76</v>
      </c>
      <c r="C46">
        <v>24</v>
      </c>
      <c r="D46">
        <v>48</v>
      </c>
      <c r="E46">
        <v>0</v>
      </c>
      <c r="F46">
        <v>2</v>
      </c>
      <c r="G46">
        <v>75014995.229146004</v>
      </c>
      <c r="H46" s="2">
        <f t="shared" si="8"/>
        <v>368</v>
      </c>
      <c r="I46" s="10">
        <f t="shared" si="9"/>
        <v>27605518244.325729</v>
      </c>
      <c r="J46" s="29">
        <f t="shared" si="10"/>
        <v>6.0000000000000001E-3</v>
      </c>
      <c r="K46">
        <v>625</v>
      </c>
      <c r="L46" s="47">
        <v>72.082380000000001</v>
      </c>
      <c r="M46" s="9">
        <f t="shared" si="11"/>
        <v>1.4713084236446175E-9</v>
      </c>
      <c r="N46" s="29">
        <f t="shared" si="12"/>
        <v>1.3452178520017724</v>
      </c>
      <c r="Q46" s="2">
        <f t="shared" si="13"/>
        <v>0</v>
      </c>
      <c r="R46" s="2">
        <f t="shared" si="13"/>
        <v>0</v>
      </c>
      <c r="S46" s="2">
        <f t="shared" si="13"/>
        <v>0</v>
      </c>
      <c r="T46" s="2">
        <f t="shared" si="13"/>
        <v>0</v>
      </c>
      <c r="U46" s="2">
        <f t="shared" si="13"/>
        <v>0</v>
      </c>
      <c r="V46" s="2">
        <f t="shared" si="13"/>
        <v>0</v>
      </c>
      <c r="W46" s="2">
        <f t="shared" si="13"/>
        <v>0</v>
      </c>
      <c r="X46" s="2">
        <f t="shared" si="13"/>
        <v>0</v>
      </c>
      <c r="Y46" s="2">
        <f t="shared" si="13"/>
        <v>0</v>
      </c>
      <c r="Z46" s="2">
        <f t="shared" si="13"/>
        <v>0</v>
      </c>
      <c r="AA46" s="2">
        <f t="shared" si="13"/>
        <v>0</v>
      </c>
      <c r="AB46" s="2">
        <f t="shared" si="13"/>
        <v>0</v>
      </c>
      <c r="AC46" s="2">
        <f t="shared" si="14"/>
        <v>0</v>
      </c>
      <c r="AD46" s="2">
        <f t="shared" si="14"/>
        <v>0</v>
      </c>
      <c r="AE46" s="2">
        <f t="shared" si="14"/>
        <v>0</v>
      </c>
      <c r="AF46" s="2">
        <f t="shared" si="14"/>
        <v>0</v>
      </c>
      <c r="AG46" s="2">
        <f t="shared" si="14"/>
        <v>0</v>
      </c>
      <c r="AH46" s="2">
        <f t="shared" si="14"/>
        <v>0</v>
      </c>
      <c r="AI46" s="2">
        <f t="shared" si="14"/>
        <v>27605518244.325729</v>
      </c>
      <c r="AJ46" s="2">
        <f t="shared" si="14"/>
        <v>0</v>
      </c>
      <c r="AK46" s="2">
        <f t="shared" si="14"/>
        <v>0</v>
      </c>
      <c r="AL46" s="2">
        <f t="shared" si="14"/>
        <v>0</v>
      </c>
      <c r="AM46" s="2">
        <f t="shared" si="14"/>
        <v>0</v>
      </c>
      <c r="AN46" s="2">
        <f t="shared" si="14"/>
        <v>0</v>
      </c>
      <c r="AO46" s="2">
        <f t="shared" si="14"/>
        <v>0</v>
      </c>
      <c r="AP46" s="2">
        <f t="shared" si="14"/>
        <v>0</v>
      </c>
      <c r="AQ46" s="2">
        <f t="shared" si="14"/>
        <v>0</v>
      </c>
      <c r="AR46" s="2">
        <f t="shared" si="14"/>
        <v>0</v>
      </c>
      <c r="AT46" s="20"/>
      <c r="AU46" s="21"/>
      <c r="AV46" s="20"/>
    </row>
    <row r="47" spans="1:48" s="2" customFormat="1" x14ac:dyDescent="0.2">
      <c r="A47" s="42"/>
      <c r="B47" s="40" t="s">
        <v>58</v>
      </c>
      <c r="C47">
        <v>18</v>
      </c>
      <c r="D47">
        <v>32</v>
      </c>
      <c r="E47">
        <v>0</v>
      </c>
      <c r="F47">
        <v>3</v>
      </c>
      <c r="G47">
        <v>75014995.229146004</v>
      </c>
      <c r="H47" s="2">
        <f t="shared" si="8"/>
        <v>296</v>
      </c>
      <c r="I47" s="10">
        <f t="shared" si="9"/>
        <v>22204438587.827217</v>
      </c>
      <c r="J47" s="29">
        <f t="shared" si="10"/>
        <v>8.5714285714285719E-3</v>
      </c>
      <c r="K47">
        <v>625</v>
      </c>
      <c r="L47" s="47">
        <v>71.733192000000003</v>
      </c>
      <c r="M47" s="9">
        <f t="shared" si="11"/>
        <v>2.2627085120670624E-9</v>
      </c>
      <c r="N47" s="29">
        <f t="shared" si="12"/>
        <v>1.4375866335789247</v>
      </c>
      <c r="Q47" s="2">
        <f t="shared" si="13"/>
        <v>0</v>
      </c>
      <c r="R47" s="2">
        <f t="shared" si="13"/>
        <v>0</v>
      </c>
      <c r="S47" s="2">
        <f t="shared" si="13"/>
        <v>0</v>
      </c>
      <c r="T47" s="2">
        <f t="shared" si="13"/>
        <v>0</v>
      </c>
      <c r="U47" s="2">
        <f t="shared" si="13"/>
        <v>0</v>
      </c>
      <c r="V47" s="2">
        <f t="shared" si="13"/>
        <v>0</v>
      </c>
      <c r="W47" s="2">
        <f t="shared" si="13"/>
        <v>0</v>
      </c>
      <c r="X47" s="2">
        <f t="shared" si="13"/>
        <v>0</v>
      </c>
      <c r="Y47" s="2">
        <f t="shared" si="13"/>
        <v>0</v>
      </c>
      <c r="Z47" s="2">
        <f t="shared" si="13"/>
        <v>0</v>
      </c>
      <c r="AA47" s="2">
        <f t="shared" si="13"/>
        <v>0</v>
      </c>
      <c r="AB47" s="2">
        <f t="shared" si="13"/>
        <v>0</v>
      </c>
      <c r="AC47" s="2">
        <f t="shared" si="14"/>
        <v>0</v>
      </c>
      <c r="AD47" s="2">
        <f t="shared" si="14"/>
        <v>0</v>
      </c>
      <c r="AE47" s="2">
        <f t="shared" si="14"/>
        <v>0</v>
      </c>
      <c r="AF47" s="2">
        <f t="shared" si="14"/>
        <v>0</v>
      </c>
      <c r="AG47" s="2">
        <f t="shared" si="14"/>
        <v>0</v>
      </c>
      <c r="AH47" s="2">
        <f t="shared" si="14"/>
        <v>0</v>
      </c>
      <c r="AI47" s="2">
        <f t="shared" si="14"/>
        <v>22204438587.827217</v>
      </c>
      <c r="AJ47" s="2">
        <f t="shared" si="14"/>
        <v>0</v>
      </c>
      <c r="AK47" s="2">
        <f t="shared" si="14"/>
        <v>0</v>
      </c>
      <c r="AL47" s="2">
        <f t="shared" si="14"/>
        <v>0</v>
      </c>
      <c r="AM47" s="2">
        <f t="shared" si="14"/>
        <v>0</v>
      </c>
      <c r="AN47" s="2">
        <f t="shared" si="14"/>
        <v>0</v>
      </c>
      <c r="AO47" s="2">
        <f t="shared" si="14"/>
        <v>0</v>
      </c>
      <c r="AP47" s="2">
        <f t="shared" si="14"/>
        <v>0</v>
      </c>
      <c r="AQ47" s="2">
        <f t="shared" si="14"/>
        <v>0</v>
      </c>
      <c r="AR47" s="2">
        <f t="shared" si="14"/>
        <v>0</v>
      </c>
      <c r="AT47" s="20"/>
      <c r="AU47" s="21"/>
      <c r="AV47" s="20"/>
    </row>
    <row r="48" spans="1:48" s="2" customFormat="1" x14ac:dyDescent="0.2">
      <c r="A48" s="42"/>
      <c r="B48" s="40" t="s">
        <v>57</v>
      </c>
      <c r="C48">
        <v>10</v>
      </c>
      <c r="D48">
        <v>18</v>
      </c>
      <c r="E48">
        <v>0</v>
      </c>
      <c r="F48">
        <v>3</v>
      </c>
      <c r="G48">
        <v>67859721.127845004</v>
      </c>
      <c r="H48" s="2">
        <f t="shared" si="8"/>
        <v>186</v>
      </c>
      <c r="I48" s="10">
        <f t="shared" si="9"/>
        <v>12621908129.779171</v>
      </c>
      <c r="J48" s="29">
        <f t="shared" si="10"/>
        <v>1.6153846153846154E-2</v>
      </c>
      <c r="K48">
        <v>655</v>
      </c>
      <c r="L48" s="47">
        <v>74.418614000000005</v>
      </c>
      <c r="M48" s="9">
        <f t="shared" si="11"/>
        <v>1.2552191587478943E-9</v>
      </c>
      <c r="N48" s="29">
        <f t="shared" si="12"/>
        <v>0.97989881549560465</v>
      </c>
      <c r="Q48" s="2">
        <f t="shared" si="13"/>
        <v>0</v>
      </c>
      <c r="R48" s="2">
        <f t="shared" si="13"/>
        <v>0</v>
      </c>
      <c r="S48" s="2">
        <f t="shared" si="13"/>
        <v>0</v>
      </c>
      <c r="T48" s="2">
        <f t="shared" si="13"/>
        <v>0</v>
      </c>
      <c r="U48" s="2">
        <f t="shared" si="13"/>
        <v>0</v>
      </c>
      <c r="V48" s="2">
        <f t="shared" si="13"/>
        <v>0</v>
      </c>
      <c r="W48" s="2">
        <f t="shared" si="13"/>
        <v>0</v>
      </c>
      <c r="X48" s="2">
        <f t="shared" si="13"/>
        <v>0</v>
      </c>
      <c r="Y48" s="2">
        <f t="shared" si="13"/>
        <v>0</v>
      </c>
      <c r="Z48" s="2">
        <f t="shared" si="13"/>
        <v>0</v>
      </c>
      <c r="AA48" s="2">
        <f t="shared" si="13"/>
        <v>0</v>
      </c>
      <c r="AB48" s="2">
        <f t="shared" si="13"/>
        <v>0</v>
      </c>
      <c r="AC48" s="2">
        <f t="shared" si="14"/>
        <v>0</v>
      </c>
      <c r="AD48" s="2">
        <f t="shared" si="14"/>
        <v>0</v>
      </c>
      <c r="AE48" s="2">
        <f t="shared" si="14"/>
        <v>0</v>
      </c>
      <c r="AF48" s="2">
        <f t="shared" si="14"/>
        <v>0</v>
      </c>
      <c r="AG48" s="2">
        <f t="shared" si="14"/>
        <v>0</v>
      </c>
      <c r="AH48" s="2">
        <f t="shared" si="14"/>
        <v>12621908129.779171</v>
      </c>
      <c r="AI48" s="2">
        <f t="shared" si="14"/>
        <v>0</v>
      </c>
      <c r="AJ48" s="2">
        <f t="shared" si="14"/>
        <v>0</v>
      </c>
      <c r="AK48" s="2">
        <f t="shared" si="14"/>
        <v>0</v>
      </c>
      <c r="AL48" s="2">
        <f t="shared" si="14"/>
        <v>0</v>
      </c>
      <c r="AM48" s="2">
        <f t="shared" si="14"/>
        <v>0</v>
      </c>
      <c r="AN48" s="2">
        <f t="shared" si="14"/>
        <v>0</v>
      </c>
      <c r="AO48" s="2">
        <f t="shared" si="14"/>
        <v>0</v>
      </c>
      <c r="AP48" s="2">
        <f t="shared" si="14"/>
        <v>0</v>
      </c>
      <c r="AQ48" s="2">
        <f t="shared" si="14"/>
        <v>0</v>
      </c>
      <c r="AR48" s="2">
        <f t="shared" si="14"/>
        <v>0</v>
      </c>
      <c r="AT48" s="20"/>
      <c r="AU48" s="21"/>
      <c r="AV48" s="20"/>
    </row>
    <row r="49" spans="1:48" s="2" customFormat="1" x14ac:dyDescent="0.2">
      <c r="A49" s="42"/>
      <c r="B49" s="40" t="s">
        <v>59</v>
      </c>
      <c r="C49">
        <v>12</v>
      </c>
      <c r="D49">
        <v>24</v>
      </c>
      <c r="E49">
        <v>0</v>
      </c>
      <c r="F49">
        <v>2</v>
      </c>
      <c r="G49">
        <v>93097793.528061002</v>
      </c>
      <c r="H49" s="2">
        <f t="shared" si="8"/>
        <v>200</v>
      </c>
      <c r="I49" s="10">
        <f t="shared" si="9"/>
        <v>18619558705.612202</v>
      </c>
      <c r="J49" s="29">
        <f t="shared" si="10"/>
        <v>1.2352941176470587E-2</v>
      </c>
      <c r="K49">
        <v>453</v>
      </c>
      <c r="L49" s="47">
        <v>25.723516</v>
      </c>
      <c r="M49" s="9">
        <f t="shared" si="11"/>
        <v>3.54007346014913E-4</v>
      </c>
      <c r="N49" s="29">
        <f t="shared" si="12"/>
        <v>6.4617085817331077</v>
      </c>
      <c r="Q49" s="2">
        <f t="shared" si="13"/>
        <v>0</v>
      </c>
      <c r="R49" s="2">
        <f t="shared" si="13"/>
        <v>0</v>
      </c>
      <c r="S49" s="2">
        <f t="shared" si="13"/>
        <v>0</v>
      </c>
      <c r="T49" s="2">
        <f t="shared" si="13"/>
        <v>0</v>
      </c>
      <c r="U49" s="2">
        <f t="shared" si="13"/>
        <v>0</v>
      </c>
      <c r="V49" s="2">
        <f t="shared" si="13"/>
        <v>0</v>
      </c>
      <c r="W49" s="2">
        <f t="shared" si="13"/>
        <v>0</v>
      </c>
      <c r="X49" s="2">
        <f t="shared" si="13"/>
        <v>0</v>
      </c>
      <c r="Y49" s="2">
        <f t="shared" si="13"/>
        <v>0</v>
      </c>
      <c r="Z49" s="2">
        <f t="shared" si="13"/>
        <v>0</v>
      </c>
      <c r="AA49" s="2">
        <f t="shared" si="13"/>
        <v>0</v>
      </c>
      <c r="AB49" s="2">
        <f t="shared" si="13"/>
        <v>0</v>
      </c>
      <c r="AC49" s="2">
        <f t="shared" si="14"/>
        <v>0</v>
      </c>
      <c r="AD49" s="2">
        <f t="shared" si="14"/>
        <v>0</v>
      </c>
      <c r="AE49" s="2">
        <f t="shared" si="14"/>
        <v>0</v>
      </c>
      <c r="AF49" s="2">
        <f t="shared" si="14"/>
        <v>0</v>
      </c>
      <c r="AG49" s="2">
        <f t="shared" si="14"/>
        <v>0</v>
      </c>
      <c r="AH49" s="2">
        <f t="shared" si="14"/>
        <v>0</v>
      </c>
      <c r="AI49" s="2">
        <f t="shared" si="14"/>
        <v>0</v>
      </c>
      <c r="AJ49" s="2">
        <f t="shared" si="14"/>
        <v>0</v>
      </c>
      <c r="AK49" s="2">
        <f t="shared" si="14"/>
        <v>0</v>
      </c>
      <c r="AL49" s="2">
        <f t="shared" si="14"/>
        <v>0</v>
      </c>
      <c r="AM49" s="2">
        <f t="shared" si="14"/>
        <v>0</v>
      </c>
      <c r="AN49" s="2">
        <f t="shared" si="14"/>
        <v>18619558705.612202</v>
      </c>
      <c r="AO49" s="2">
        <f t="shared" si="14"/>
        <v>0</v>
      </c>
      <c r="AP49" s="2">
        <f t="shared" si="14"/>
        <v>0</v>
      </c>
      <c r="AQ49" s="2">
        <f t="shared" si="14"/>
        <v>0</v>
      </c>
      <c r="AR49" s="2">
        <f t="shared" si="14"/>
        <v>0</v>
      </c>
      <c r="AT49" s="20"/>
      <c r="AU49" s="21"/>
      <c r="AV49" s="20"/>
    </row>
    <row r="50" spans="1:48" s="2" customFormat="1" x14ac:dyDescent="0.2">
      <c r="A50" s="42"/>
      <c r="B50" s="41" t="s">
        <v>62</v>
      </c>
      <c r="C50" s="41">
        <v>15</v>
      </c>
      <c r="D50" s="41">
        <v>28</v>
      </c>
      <c r="E50" s="41">
        <v>0</v>
      </c>
      <c r="F50" s="41">
        <v>3</v>
      </c>
      <c r="G50">
        <v>44293557.685947999</v>
      </c>
      <c r="H50" s="2">
        <f t="shared" si="8"/>
        <v>256</v>
      </c>
      <c r="I50" s="10">
        <f t="shared" si="9"/>
        <v>11339150767.602688</v>
      </c>
      <c r="J50" s="29">
        <f t="shared" si="10"/>
        <v>1.0243902439024391E-2</v>
      </c>
      <c r="K50">
        <v>660</v>
      </c>
      <c r="L50" s="47">
        <v>84.935823999999997</v>
      </c>
      <c r="M50" s="9">
        <f t="shared" si="11"/>
        <v>6.9958135586260536E-11</v>
      </c>
      <c r="N50" s="29">
        <f t="shared" si="12"/>
        <v>-0.13525549596326353</v>
      </c>
      <c r="Q50" s="2">
        <f t="shared" si="13"/>
        <v>0</v>
      </c>
      <c r="R50" s="2">
        <f t="shared" si="13"/>
        <v>0</v>
      </c>
      <c r="S50" s="2">
        <f t="shared" si="13"/>
        <v>0</v>
      </c>
      <c r="T50" s="2">
        <f t="shared" si="13"/>
        <v>0</v>
      </c>
      <c r="U50" s="2">
        <f t="shared" si="13"/>
        <v>0</v>
      </c>
      <c r="V50" s="2">
        <f t="shared" si="13"/>
        <v>0</v>
      </c>
      <c r="W50" s="2">
        <f t="shared" si="13"/>
        <v>0</v>
      </c>
      <c r="X50" s="2">
        <f t="shared" si="13"/>
        <v>0</v>
      </c>
      <c r="Y50" s="2">
        <f t="shared" si="13"/>
        <v>0</v>
      </c>
      <c r="Z50" s="2">
        <f t="shared" si="13"/>
        <v>0</v>
      </c>
      <c r="AA50" s="2">
        <f t="shared" si="13"/>
        <v>0</v>
      </c>
      <c r="AB50" s="2">
        <f t="shared" si="13"/>
        <v>0</v>
      </c>
      <c r="AC50" s="2">
        <f t="shared" si="14"/>
        <v>0</v>
      </c>
      <c r="AD50" s="2">
        <f t="shared" si="14"/>
        <v>0</v>
      </c>
      <c r="AE50" s="2">
        <f t="shared" si="14"/>
        <v>0</v>
      </c>
      <c r="AF50" s="2">
        <f t="shared" si="14"/>
        <v>0</v>
      </c>
      <c r="AG50" s="2">
        <f t="shared" si="14"/>
        <v>11339150767.602688</v>
      </c>
      <c r="AH50" s="2">
        <f t="shared" si="14"/>
        <v>0</v>
      </c>
      <c r="AI50" s="2">
        <f t="shared" si="14"/>
        <v>0</v>
      </c>
      <c r="AJ50" s="2">
        <f t="shared" si="14"/>
        <v>0</v>
      </c>
      <c r="AK50" s="2">
        <f t="shared" si="14"/>
        <v>0</v>
      </c>
      <c r="AL50" s="2">
        <f t="shared" si="14"/>
        <v>0</v>
      </c>
      <c r="AM50" s="2">
        <f t="shared" si="14"/>
        <v>0</v>
      </c>
      <c r="AN50" s="2">
        <f t="shared" si="14"/>
        <v>0</v>
      </c>
      <c r="AO50" s="2">
        <f t="shared" si="14"/>
        <v>0</v>
      </c>
      <c r="AP50" s="2">
        <f t="shared" si="14"/>
        <v>0</v>
      </c>
      <c r="AQ50" s="2">
        <f t="shared" si="14"/>
        <v>0</v>
      </c>
      <c r="AR50" s="2">
        <f t="shared" si="14"/>
        <v>0</v>
      </c>
      <c r="AT50" s="20"/>
      <c r="AU50" s="21"/>
      <c r="AV50" s="20"/>
    </row>
    <row r="51" spans="1:48" s="2" customFormat="1" x14ac:dyDescent="0.2">
      <c r="A51" s="42"/>
      <c r="B51" s="40" t="s">
        <v>63</v>
      </c>
      <c r="C51">
        <v>14</v>
      </c>
      <c r="D51">
        <v>26</v>
      </c>
      <c r="E51">
        <v>0</v>
      </c>
      <c r="F51">
        <v>3</v>
      </c>
      <c r="G51">
        <v>45046652.154096</v>
      </c>
      <c r="H51" s="2">
        <f t="shared" si="8"/>
        <v>242</v>
      </c>
      <c r="I51" s="10">
        <f t="shared" si="9"/>
        <v>10901289821.291231</v>
      </c>
      <c r="J51" s="29">
        <f t="shared" si="10"/>
        <v>1.1052631578947368E-2</v>
      </c>
      <c r="K51">
        <v>652</v>
      </c>
      <c r="L51" s="47">
        <v>82.350170000000006</v>
      </c>
      <c r="M51" s="9">
        <f t="shared" si="11"/>
        <v>1.6083759712409336E-10</v>
      </c>
      <c r="N51" s="29">
        <f t="shared" si="12"/>
        <v>0.20186925409690437</v>
      </c>
      <c r="Q51" s="2">
        <f t="shared" si="13"/>
        <v>0</v>
      </c>
      <c r="R51" s="2">
        <f t="shared" si="13"/>
        <v>0</v>
      </c>
      <c r="S51" s="2">
        <f t="shared" si="13"/>
        <v>0</v>
      </c>
      <c r="T51" s="2">
        <f t="shared" si="13"/>
        <v>0</v>
      </c>
      <c r="U51" s="2">
        <f t="shared" si="13"/>
        <v>0</v>
      </c>
      <c r="V51" s="2">
        <f t="shared" si="13"/>
        <v>0</v>
      </c>
      <c r="W51" s="2">
        <f t="shared" si="13"/>
        <v>0</v>
      </c>
      <c r="X51" s="2">
        <f t="shared" si="13"/>
        <v>0</v>
      </c>
      <c r="Y51" s="2">
        <f t="shared" si="13"/>
        <v>0</v>
      </c>
      <c r="Z51" s="2">
        <f t="shared" si="13"/>
        <v>0</v>
      </c>
      <c r="AA51" s="2">
        <f t="shared" si="13"/>
        <v>0</v>
      </c>
      <c r="AB51" s="2">
        <f t="shared" si="13"/>
        <v>0</v>
      </c>
      <c r="AC51" s="2">
        <f t="shared" si="14"/>
        <v>0</v>
      </c>
      <c r="AD51" s="2">
        <f t="shared" si="14"/>
        <v>0</v>
      </c>
      <c r="AE51" s="2">
        <f t="shared" si="14"/>
        <v>0</v>
      </c>
      <c r="AF51" s="2">
        <f t="shared" si="14"/>
        <v>0</v>
      </c>
      <c r="AG51" s="2">
        <f t="shared" si="14"/>
        <v>0</v>
      </c>
      <c r="AH51" s="2">
        <f t="shared" si="14"/>
        <v>10901289821.291231</v>
      </c>
      <c r="AI51" s="2">
        <f t="shared" si="14"/>
        <v>0</v>
      </c>
      <c r="AJ51" s="2">
        <f t="shared" si="14"/>
        <v>0</v>
      </c>
      <c r="AK51" s="2">
        <f t="shared" si="14"/>
        <v>0</v>
      </c>
      <c r="AL51" s="2">
        <f t="shared" si="14"/>
        <v>0</v>
      </c>
      <c r="AM51" s="2">
        <f t="shared" si="14"/>
        <v>0</v>
      </c>
      <c r="AN51" s="2">
        <f t="shared" si="14"/>
        <v>0</v>
      </c>
      <c r="AO51" s="2">
        <f t="shared" si="14"/>
        <v>0</v>
      </c>
      <c r="AP51" s="2">
        <f t="shared" si="14"/>
        <v>0</v>
      </c>
      <c r="AQ51" s="2">
        <f t="shared" si="14"/>
        <v>0</v>
      </c>
      <c r="AR51" s="2">
        <f t="shared" si="14"/>
        <v>0</v>
      </c>
      <c r="AT51" s="20"/>
      <c r="AU51" s="21"/>
      <c r="AV51" s="20"/>
    </row>
    <row r="52" spans="1:48" s="2" customFormat="1" x14ac:dyDescent="0.2">
      <c r="A52" s="42"/>
      <c r="B52" s="40" t="s">
        <v>61</v>
      </c>
      <c r="C52">
        <v>11</v>
      </c>
      <c r="D52">
        <v>20</v>
      </c>
      <c r="E52">
        <v>0</v>
      </c>
      <c r="F52">
        <v>3</v>
      </c>
      <c r="G52">
        <v>46580591.783823997</v>
      </c>
      <c r="H52" s="2">
        <f t="shared" si="8"/>
        <v>200</v>
      </c>
      <c r="I52" s="10">
        <f t="shared" si="9"/>
        <v>9316118356.7647991</v>
      </c>
      <c r="J52" s="29">
        <f t="shared" si="10"/>
        <v>1.4482758620689654E-2</v>
      </c>
      <c r="K52">
        <v>660</v>
      </c>
      <c r="L52" s="47">
        <v>95.968502000000001</v>
      </c>
      <c r="M52" s="9">
        <f t="shared" si="11"/>
        <v>8.601135519771099E-12</v>
      </c>
      <c r="N52" s="29">
        <f t="shared" si="12"/>
        <v>-1.1527479019633362</v>
      </c>
      <c r="Q52" s="2">
        <f t="shared" si="13"/>
        <v>0</v>
      </c>
      <c r="R52" s="2">
        <f t="shared" si="13"/>
        <v>0</v>
      </c>
      <c r="S52" s="2">
        <f t="shared" si="13"/>
        <v>0</v>
      </c>
      <c r="T52" s="2">
        <f t="shared" si="13"/>
        <v>0</v>
      </c>
      <c r="U52" s="2">
        <f t="shared" si="13"/>
        <v>0</v>
      </c>
      <c r="V52" s="2">
        <f t="shared" si="13"/>
        <v>0</v>
      </c>
      <c r="W52" s="2">
        <f t="shared" si="13"/>
        <v>0</v>
      </c>
      <c r="X52" s="2">
        <f t="shared" si="13"/>
        <v>0</v>
      </c>
      <c r="Y52" s="2">
        <f t="shared" si="13"/>
        <v>0</v>
      </c>
      <c r="Z52" s="2">
        <f t="shared" si="13"/>
        <v>0</v>
      </c>
      <c r="AA52" s="2">
        <f t="shared" si="13"/>
        <v>0</v>
      </c>
      <c r="AB52" s="2">
        <f t="shared" si="13"/>
        <v>0</v>
      </c>
      <c r="AC52" s="2">
        <f t="shared" si="13"/>
        <v>0</v>
      </c>
      <c r="AD52" s="2">
        <f t="shared" si="13"/>
        <v>0</v>
      </c>
      <c r="AE52" s="2">
        <f t="shared" si="13"/>
        <v>0</v>
      </c>
      <c r="AF52" s="2">
        <f t="shared" si="13"/>
        <v>9316118356.7647991</v>
      </c>
      <c r="AG52" s="2">
        <f t="shared" si="14"/>
        <v>0</v>
      </c>
      <c r="AH52" s="2">
        <f t="shared" si="14"/>
        <v>0</v>
      </c>
      <c r="AI52" s="2">
        <f t="shared" si="14"/>
        <v>0</v>
      </c>
      <c r="AJ52" s="2">
        <f t="shared" si="14"/>
        <v>0</v>
      </c>
      <c r="AK52" s="2">
        <f t="shared" si="14"/>
        <v>0</v>
      </c>
      <c r="AL52" s="2">
        <f t="shared" si="14"/>
        <v>0</v>
      </c>
      <c r="AM52" s="2">
        <f t="shared" si="14"/>
        <v>0</v>
      </c>
      <c r="AN52" s="2">
        <f t="shared" si="14"/>
        <v>0</v>
      </c>
      <c r="AO52" s="2">
        <f t="shared" si="14"/>
        <v>0</v>
      </c>
      <c r="AP52" s="2">
        <f t="shared" si="14"/>
        <v>0</v>
      </c>
      <c r="AQ52" s="2">
        <f t="shared" si="14"/>
        <v>0</v>
      </c>
      <c r="AR52" s="2">
        <f t="shared" si="14"/>
        <v>0</v>
      </c>
      <c r="AT52" s="20"/>
      <c r="AU52" s="21"/>
      <c r="AV52" s="20"/>
    </row>
    <row r="53" spans="1:48" s="2" customFormat="1" x14ac:dyDescent="0.2">
      <c r="A53" s="42"/>
      <c r="B53" s="40" t="s">
        <v>64</v>
      </c>
      <c r="C53">
        <v>12</v>
      </c>
      <c r="D53">
        <v>22</v>
      </c>
      <c r="E53">
        <v>0</v>
      </c>
      <c r="F53">
        <v>3</v>
      </c>
      <c r="G53">
        <v>39349391.439110003</v>
      </c>
      <c r="H53" s="2">
        <f t="shared" si="8"/>
        <v>214</v>
      </c>
      <c r="I53" s="10">
        <f t="shared" si="9"/>
        <v>8420769767.9695406</v>
      </c>
      <c r="J53" s="29">
        <f t="shared" si="10"/>
        <v>1.3125E-2</v>
      </c>
      <c r="K53">
        <v>660</v>
      </c>
      <c r="L53" s="49">
        <v>94.879367999999999</v>
      </c>
      <c r="M53" s="9">
        <f t="shared" si="11"/>
        <v>9.9200036778122148E-12</v>
      </c>
      <c r="N53" s="29">
        <f t="shared" si="12"/>
        <v>-1.0614080815885569</v>
      </c>
      <c r="Q53" s="2">
        <f t="shared" si="13"/>
        <v>0</v>
      </c>
      <c r="R53" s="2">
        <f t="shared" si="13"/>
        <v>0</v>
      </c>
      <c r="S53" s="2">
        <f t="shared" si="13"/>
        <v>0</v>
      </c>
      <c r="T53" s="2">
        <f t="shared" si="13"/>
        <v>0</v>
      </c>
      <c r="U53" s="2">
        <f t="shared" si="13"/>
        <v>0</v>
      </c>
      <c r="V53" s="2">
        <f t="shared" si="13"/>
        <v>0</v>
      </c>
      <c r="W53" s="2">
        <f t="shared" si="13"/>
        <v>0</v>
      </c>
      <c r="X53" s="2">
        <f t="shared" si="13"/>
        <v>0</v>
      </c>
      <c r="Y53" s="2">
        <f t="shared" si="13"/>
        <v>0</v>
      </c>
      <c r="Z53" s="2">
        <f t="shared" si="13"/>
        <v>0</v>
      </c>
      <c r="AA53" s="2">
        <f t="shared" si="13"/>
        <v>0</v>
      </c>
      <c r="AB53" s="2">
        <f t="shared" si="13"/>
        <v>0</v>
      </c>
      <c r="AC53" s="2">
        <f t="shared" si="13"/>
        <v>0</v>
      </c>
      <c r="AD53" s="2">
        <f t="shared" si="13"/>
        <v>0</v>
      </c>
      <c r="AE53" s="2">
        <f t="shared" si="13"/>
        <v>0</v>
      </c>
      <c r="AF53" s="2">
        <f t="shared" si="13"/>
        <v>8420769767.9695406</v>
      </c>
      <c r="AG53" s="2">
        <f t="shared" si="14"/>
        <v>0</v>
      </c>
      <c r="AH53" s="2">
        <f t="shared" si="14"/>
        <v>0</v>
      </c>
      <c r="AI53" s="2">
        <f t="shared" si="14"/>
        <v>0</v>
      </c>
      <c r="AJ53" s="2">
        <f t="shared" si="14"/>
        <v>0</v>
      </c>
      <c r="AK53" s="2">
        <f t="shared" si="14"/>
        <v>0</v>
      </c>
      <c r="AL53" s="2">
        <f t="shared" si="14"/>
        <v>0</v>
      </c>
      <c r="AM53" s="2">
        <f t="shared" si="14"/>
        <v>0</v>
      </c>
      <c r="AN53" s="2">
        <f t="shared" si="14"/>
        <v>0</v>
      </c>
      <c r="AO53" s="2">
        <f t="shared" si="14"/>
        <v>0</v>
      </c>
      <c r="AP53" s="2">
        <f t="shared" si="14"/>
        <v>0</v>
      </c>
      <c r="AQ53" s="2">
        <f t="shared" si="14"/>
        <v>0</v>
      </c>
      <c r="AR53" s="2">
        <f t="shared" si="14"/>
        <v>0</v>
      </c>
      <c r="AT53" s="20"/>
      <c r="AU53" s="21"/>
      <c r="AV53" s="20"/>
    </row>
    <row r="54" spans="1:48" s="2" customFormat="1" x14ac:dyDescent="0.2">
      <c r="A54" s="42"/>
      <c r="B54" s="40" t="s">
        <v>70</v>
      </c>
      <c r="C54">
        <v>34</v>
      </c>
      <c r="D54">
        <v>66</v>
      </c>
      <c r="E54">
        <v>0</v>
      </c>
      <c r="F54">
        <v>4</v>
      </c>
      <c r="G54">
        <v>62257086.481031999</v>
      </c>
      <c r="H54" s="2">
        <f t="shared" si="8"/>
        <v>538</v>
      </c>
      <c r="I54" s="10">
        <f t="shared" si="9"/>
        <v>33494312526.795216</v>
      </c>
      <c r="J54" s="29">
        <f t="shared" si="10"/>
        <v>4.3298969072164944E-3</v>
      </c>
      <c r="K54">
        <v>581</v>
      </c>
      <c r="L54" s="47">
        <v>144.43080800000001</v>
      </c>
      <c r="M54" s="9">
        <f t="shared" si="11"/>
        <v>2.0198136171696125E-15</v>
      </c>
      <c r="N54" s="29">
        <f t="shared" si="12"/>
        <v>-4.3522401166405329</v>
      </c>
      <c r="Q54" s="2">
        <f t="shared" si="13"/>
        <v>0</v>
      </c>
      <c r="R54" s="2">
        <f t="shared" si="13"/>
        <v>0</v>
      </c>
      <c r="S54" s="2">
        <f t="shared" si="13"/>
        <v>0</v>
      </c>
      <c r="T54" s="2">
        <f t="shared" si="13"/>
        <v>0</v>
      </c>
      <c r="U54" s="2">
        <f t="shared" si="13"/>
        <v>0</v>
      </c>
      <c r="V54" s="2">
        <f t="shared" si="13"/>
        <v>0</v>
      </c>
      <c r="W54" s="2">
        <f t="shared" si="13"/>
        <v>0</v>
      </c>
      <c r="X54" s="2">
        <f t="shared" si="13"/>
        <v>0</v>
      </c>
      <c r="Y54" s="2">
        <f t="shared" si="13"/>
        <v>0</v>
      </c>
      <c r="Z54" s="2">
        <f t="shared" si="13"/>
        <v>0</v>
      </c>
      <c r="AA54" s="2">
        <f t="shared" si="13"/>
        <v>0</v>
      </c>
      <c r="AB54" s="2">
        <f t="shared" si="13"/>
        <v>0</v>
      </c>
      <c r="AC54" s="2">
        <f t="shared" si="13"/>
        <v>33494312526.795216</v>
      </c>
      <c r="AD54" s="2">
        <f t="shared" si="13"/>
        <v>0</v>
      </c>
      <c r="AE54" s="2">
        <f t="shared" si="13"/>
        <v>0</v>
      </c>
      <c r="AF54" s="2">
        <f t="shared" si="13"/>
        <v>0</v>
      </c>
      <c r="AG54" s="2">
        <f t="shared" si="14"/>
        <v>0</v>
      </c>
      <c r="AH54" s="2">
        <f t="shared" si="14"/>
        <v>0</v>
      </c>
      <c r="AI54" s="2">
        <f t="shared" si="14"/>
        <v>0</v>
      </c>
      <c r="AJ54" s="2">
        <f t="shared" si="14"/>
        <v>0</v>
      </c>
      <c r="AK54" s="2">
        <f t="shared" si="14"/>
        <v>0</v>
      </c>
      <c r="AL54" s="2">
        <f t="shared" si="14"/>
        <v>0</v>
      </c>
      <c r="AM54" s="2">
        <f t="shared" si="14"/>
        <v>0</v>
      </c>
      <c r="AN54" s="2">
        <f t="shared" si="14"/>
        <v>0</v>
      </c>
      <c r="AO54" s="2">
        <f t="shared" si="14"/>
        <v>0</v>
      </c>
      <c r="AP54" s="2">
        <f t="shared" si="14"/>
        <v>0</v>
      </c>
      <c r="AQ54" s="2">
        <f t="shared" si="14"/>
        <v>0</v>
      </c>
      <c r="AR54" s="2">
        <f t="shared" si="14"/>
        <v>0</v>
      </c>
      <c r="AT54" s="20"/>
      <c r="AU54" s="21"/>
      <c r="AV54" s="20"/>
    </row>
    <row r="55" spans="1:48" s="2" customFormat="1" x14ac:dyDescent="0.2">
      <c r="A55" s="42"/>
      <c r="B55" s="40" t="s">
        <v>68</v>
      </c>
      <c r="C55">
        <v>17</v>
      </c>
      <c r="D55">
        <v>32</v>
      </c>
      <c r="E55">
        <v>0</v>
      </c>
      <c r="F55">
        <v>3</v>
      </c>
      <c r="G55">
        <v>28899175.236880999</v>
      </c>
      <c r="H55" s="2">
        <f t="shared" si="8"/>
        <v>284</v>
      </c>
      <c r="I55" s="10">
        <f t="shared" si="9"/>
        <v>8207365767.2742033</v>
      </c>
      <c r="J55" s="29">
        <f t="shared" si="10"/>
        <v>8.9361702127659579E-3</v>
      </c>
      <c r="K55">
        <v>660</v>
      </c>
      <c r="L55" s="47">
        <v>97.564790000000002</v>
      </c>
      <c r="M55" s="9">
        <f t="shared" si="11"/>
        <v>3.7272689913937576E-12</v>
      </c>
      <c r="N55" s="29">
        <f t="shared" si="12"/>
        <v>-1.3636246117942938</v>
      </c>
      <c r="Q55" s="2">
        <f t="shared" si="13"/>
        <v>0</v>
      </c>
      <c r="R55" s="2">
        <f t="shared" si="13"/>
        <v>0</v>
      </c>
      <c r="S55" s="2">
        <f t="shared" si="13"/>
        <v>0</v>
      </c>
      <c r="T55" s="2">
        <f t="shared" si="13"/>
        <v>0</v>
      </c>
      <c r="U55" s="2">
        <f t="shared" si="13"/>
        <v>0</v>
      </c>
      <c r="V55" s="2">
        <f t="shared" si="13"/>
        <v>0</v>
      </c>
      <c r="W55" s="2">
        <f t="shared" si="13"/>
        <v>0</v>
      </c>
      <c r="X55" s="2">
        <f t="shared" si="13"/>
        <v>0</v>
      </c>
      <c r="Y55" s="2">
        <f t="shared" si="13"/>
        <v>0</v>
      </c>
      <c r="Z55" s="2">
        <f t="shared" si="13"/>
        <v>0</v>
      </c>
      <c r="AA55" s="2">
        <f t="shared" si="13"/>
        <v>0</v>
      </c>
      <c r="AB55" s="2">
        <f t="shared" si="13"/>
        <v>0</v>
      </c>
      <c r="AC55" s="2">
        <f t="shared" si="13"/>
        <v>0</v>
      </c>
      <c r="AD55" s="2">
        <f t="shared" si="13"/>
        <v>0</v>
      </c>
      <c r="AE55" s="2">
        <f t="shared" si="13"/>
        <v>0</v>
      </c>
      <c r="AF55" s="2">
        <f t="shared" si="13"/>
        <v>8207365767.2742033</v>
      </c>
      <c r="AG55" s="2">
        <f t="shared" si="14"/>
        <v>0</v>
      </c>
      <c r="AH55" s="2">
        <f t="shared" si="14"/>
        <v>0</v>
      </c>
      <c r="AI55" s="2">
        <f t="shared" si="14"/>
        <v>0</v>
      </c>
      <c r="AJ55" s="2">
        <f t="shared" si="14"/>
        <v>0</v>
      </c>
      <c r="AK55" s="2">
        <f t="shared" si="14"/>
        <v>0</v>
      </c>
      <c r="AL55" s="2">
        <f t="shared" si="14"/>
        <v>0</v>
      </c>
      <c r="AM55" s="2">
        <f t="shared" si="14"/>
        <v>0</v>
      </c>
      <c r="AN55" s="2">
        <f t="shared" si="14"/>
        <v>0</v>
      </c>
      <c r="AO55" s="2">
        <f t="shared" si="14"/>
        <v>0</v>
      </c>
      <c r="AP55" s="2">
        <f t="shared" si="14"/>
        <v>0</v>
      </c>
      <c r="AQ55" s="2">
        <f t="shared" si="14"/>
        <v>0</v>
      </c>
      <c r="AR55" s="2">
        <f t="shared" si="14"/>
        <v>0</v>
      </c>
      <c r="AT55" s="20"/>
      <c r="AU55" s="21"/>
      <c r="AV55" s="20"/>
    </row>
    <row r="56" spans="1:48" s="2" customFormat="1" x14ac:dyDescent="0.2">
      <c r="A56" s="42"/>
      <c r="B56" s="40" t="s">
        <v>80</v>
      </c>
      <c r="C56">
        <v>15</v>
      </c>
      <c r="D56">
        <v>28</v>
      </c>
      <c r="E56">
        <v>0</v>
      </c>
      <c r="F56">
        <v>2</v>
      </c>
      <c r="G56">
        <v>55828256.771747001</v>
      </c>
      <c r="H56" s="2">
        <f t="shared" si="8"/>
        <v>240</v>
      </c>
      <c r="I56" s="10">
        <f t="shared" si="9"/>
        <v>13398781625.21928</v>
      </c>
      <c r="J56" s="29">
        <f t="shared" si="10"/>
        <v>0.01</v>
      </c>
      <c r="K56">
        <v>588</v>
      </c>
      <c r="L56" s="47">
        <v>58.364280000000001</v>
      </c>
      <c r="M56" s="9">
        <f t="shared" si="11"/>
        <v>9.005915085801428E-8</v>
      </c>
      <c r="N56" s="29">
        <f t="shared" si="12"/>
        <v>2.9464054014139589</v>
      </c>
      <c r="Q56" s="2">
        <f t="shared" si="13"/>
        <v>0</v>
      </c>
      <c r="R56" s="2">
        <f t="shared" si="13"/>
        <v>0</v>
      </c>
      <c r="S56" s="2">
        <f t="shared" si="13"/>
        <v>0</v>
      </c>
      <c r="T56" s="2">
        <f t="shared" si="13"/>
        <v>0</v>
      </c>
      <c r="U56" s="2">
        <f t="shared" si="13"/>
        <v>0</v>
      </c>
      <c r="V56" s="2">
        <f t="shared" si="13"/>
        <v>0</v>
      </c>
      <c r="W56" s="2">
        <f t="shared" si="13"/>
        <v>0</v>
      </c>
      <c r="X56" s="2">
        <f t="shared" si="13"/>
        <v>0</v>
      </c>
      <c r="Y56" s="2">
        <f t="shared" si="13"/>
        <v>0</v>
      </c>
      <c r="Z56" s="2">
        <f t="shared" si="13"/>
        <v>0</v>
      </c>
      <c r="AA56" s="2">
        <f t="shared" si="13"/>
        <v>0</v>
      </c>
      <c r="AB56" s="2">
        <f t="shared" si="13"/>
        <v>0</v>
      </c>
      <c r="AC56" s="2">
        <f t="shared" si="13"/>
        <v>0</v>
      </c>
      <c r="AD56" s="2">
        <f t="shared" si="13"/>
        <v>0</v>
      </c>
      <c r="AE56" s="2">
        <f t="shared" si="13"/>
        <v>0</v>
      </c>
      <c r="AF56" s="2">
        <f t="shared" si="13"/>
        <v>0</v>
      </c>
      <c r="AG56" s="2">
        <f t="shared" si="14"/>
        <v>0</v>
      </c>
      <c r="AH56" s="2">
        <f t="shared" si="14"/>
        <v>0</v>
      </c>
      <c r="AI56" s="2">
        <f t="shared" si="14"/>
        <v>0</v>
      </c>
      <c r="AJ56" s="2">
        <f t="shared" si="14"/>
        <v>13398781625.21928</v>
      </c>
      <c r="AK56" s="2">
        <f t="shared" si="14"/>
        <v>0</v>
      </c>
      <c r="AL56" s="2">
        <f t="shared" si="14"/>
        <v>0</v>
      </c>
      <c r="AM56" s="2">
        <f t="shared" si="14"/>
        <v>0</v>
      </c>
      <c r="AN56" s="2">
        <f t="shared" si="14"/>
        <v>0</v>
      </c>
      <c r="AO56" s="2">
        <f t="shared" si="14"/>
        <v>0</v>
      </c>
      <c r="AP56" s="2">
        <f t="shared" si="14"/>
        <v>0</v>
      </c>
      <c r="AQ56" s="2">
        <f t="shared" si="14"/>
        <v>0</v>
      </c>
      <c r="AR56" s="2">
        <f t="shared" si="14"/>
        <v>0</v>
      </c>
      <c r="AT56" s="20"/>
      <c r="AU56" s="21"/>
      <c r="AV56" s="20"/>
    </row>
    <row r="57" spans="1:48" s="2" customFormat="1" x14ac:dyDescent="0.2">
      <c r="A57" s="42"/>
      <c r="B57" s="40" t="s">
        <v>66</v>
      </c>
      <c r="C57">
        <v>13</v>
      </c>
      <c r="D57">
        <v>24</v>
      </c>
      <c r="E57">
        <v>0</v>
      </c>
      <c r="F57">
        <v>3</v>
      </c>
      <c r="G57">
        <v>29625439.805668</v>
      </c>
      <c r="H57" s="2">
        <f t="shared" si="8"/>
        <v>228</v>
      </c>
      <c r="I57" s="10">
        <f t="shared" si="9"/>
        <v>6754600275.6923037</v>
      </c>
      <c r="J57" s="29">
        <f t="shared" si="10"/>
        <v>1.2E-2</v>
      </c>
      <c r="K57">
        <v>660</v>
      </c>
      <c r="L57" s="47">
        <v>103.076972</v>
      </c>
      <c r="M57" s="9">
        <f t="shared" si="11"/>
        <v>1.4773590305895243E-12</v>
      </c>
      <c r="N57" s="29">
        <f t="shared" si="12"/>
        <v>-1.860912789898755</v>
      </c>
      <c r="Q57" s="2">
        <f t="shared" si="13"/>
        <v>0</v>
      </c>
      <c r="R57" s="2">
        <f t="shared" si="13"/>
        <v>0</v>
      </c>
      <c r="S57" s="2">
        <f t="shared" si="13"/>
        <v>0</v>
      </c>
      <c r="T57" s="2">
        <f t="shared" si="13"/>
        <v>0</v>
      </c>
      <c r="U57" s="2">
        <f t="shared" si="13"/>
        <v>0</v>
      </c>
      <c r="V57" s="2">
        <f t="shared" si="13"/>
        <v>0</v>
      </c>
      <c r="W57" s="2">
        <f t="shared" si="13"/>
        <v>0</v>
      </c>
      <c r="X57" s="2">
        <f t="shared" si="13"/>
        <v>0</v>
      </c>
      <c r="Y57" s="2">
        <f t="shared" si="13"/>
        <v>0</v>
      </c>
      <c r="Z57" s="2">
        <f t="shared" si="13"/>
        <v>0</v>
      </c>
      <c r="AA57" s="2">
        <f t="shared" si="13"/>
        <v>0</v>
      </c>
      <c r="AB57" s="2">
        <f t="shared" si="13"/>
        <v>0</v>
      </c>
      <c r="AC57" s="2">
        <f t="shared" si="13"/>
        <v>0</v>
      </c>
      <c r="AD57" s="2">
        <f t="shared" si="13"/>
        <v>0</v>
      </c>
      <c r="AE57" s="2">
        <f t="shared" si="13"/>
        <v>0</v>
      </c>
      <c r="AF57" s="2">
        <f t="shared" si="13"/>
        <v>6754600275.6923037</v>
      </c>
      <c r="AG57" s="2">
        <f t="shared" si="14"/>
        <v>0</v>
      </c>
      <c r="AH57" s="2">
        <f t="shared" si="14"/>
        <v>0</v>
      </c>
      <c r="AI57" s="2">
        <f t="shared" si="14"/>
        <v>0</v>
      </c>
      <c r="AJ57" s="2">
        <f t="shared" si="14"/>
        <v>0</v>
      </c>
      <c r="AK57" s="2">
        <f t="shared" si="14"/>
        <v>0</v>
      </c>
      <c r="AL57" s="2">
        <f t="shared" si="14"/>
        <v>0</v>
      </c>
      <c r="AM57" s="2">
        <f t="shared" si="14"/>
        <v>0</v>
      </c>
      <c r="AN57" s="2">
        <f t="shared" si="14"/>
        <v>0</v>
      </c>
      <c r="AO57" s="2">
        <f t="shared" si="14"/>
        <v>0</v>
      </c>
      <c r="AP57" s="2">
        <f t="shared" si="14"/>
        <v>0</v>
      </c>
      <c r="AQ57" s="2">
        <f t="shared" si="14"/>
        <v>0</v>
      </c>
      <c r="AR57" s="2">
        <f t="shared" si="14"/>
        <v>0</v>
      </c>
      <c r="AT57" s="20"/>
      <c r="AU57" s="21"/>
      <c r="AV57" s="20"/>
    </row>
    <row r="58" spans="1:48" s="2" customFormat="1" x14ac:dyDescent="0.2">
      <c r="A58" s="42"/>
      <c r="B58" s="40" t="s">
        <v>71</v>
      </c>
      <c r="C58">
        <v>8</v>
      </c>
      <c r="D58">
        <v>16</v>
      </c>
      <c r="E58">
        <v>0</v>
      </c>
      <c r="F58">
        <v>3</v>
      </c>
      <c r="G58">
        <v>40365747.665638</v>
      </c>
      <c r="H58" s="2">
        <f t="shared" si="8"/>
        <v>160</v>
      </c>
      <c r="I58" s="10">
        <f t="shared" si="9"/>
        <v>6458519626.50208</v>
      </c>
      <c r="J58" s="29">
        <f t="shared" si="10"/>
        <v>0.02</v>
      </c>
      <c r="K58">
        <v>650</v>
      </c>
      <c r="L58" s="47">
        <v>99.776313999999999</v>
      </c>
      <c r="M58" s="9">
        <f t="shared" si="11"/>
        <v>6.7630163983352222E-12</v>
      </c>
      <c r="N58" s="29">
        <f t="shared" si="12"/>
        <v>-1.3540732649858152</v>
      </c>
      <c r="Q58" s="2">
        <f t="shared" si="13"/>
        <v>0</v>
      </c>
      <c r="R58" s="2">
        <f t="shared" si="13"/>
        <v>0</v>
      </c>
      <c r="S58" s="2">
        <f t="shared" si="13"/>
        <v>0</v>
      </c>
      <c r="T58" s="2">
        <f t="shared" si="13"/>
        <v>0</v>
      </c>
      <c r="U58" s="2">
        <f t="shared" si="13"/>
        <v>0</v>
      </c>
      <c r="V58" s="2">
        <f t="shared" si="13"/>
        <v>0</v>
      </c>
      <c r="W58" s="2">
        <f t="shared" si="13"/>
        <v>0</v>
      </c>
      <c r="X58" s="2">
        <f t="shared" si="13"/>
        <v>0</v>
      </c>
      <c r="Y58" s="2">
        <f t="shared" si="13"/>
        <v>0</v>
      </c>
      <c r="Z58" s="2">
        <f t="shared" si="13"/>
        <v>0</v>
      </c>
      <c r="AA58" s="2">
        <f t="shared" si="13"/>
        <v>0</v>
      </c>
      <c r="AB58" s="2">
        <f t="shared" si="13"/>
        <v>0</v>
      </c>
      <c r="AC58" s="2">
        <f t="shared" si="13"/>
        <v>0</v>
      </c>
      <c r="AD58" s="2">
        <f t="shared" si="13"/>
        <v>0</v>
      </c>
      <c r="AE58" s="2">
        <f t="shared" si="13"/>
        <v>0</v>
      </c>
      <c r="AF58" s="2">
        <f t="shared" si="13"/>
        <v>6458519626.50208</v>
      </c>
      <c r="AG58" s="2">
        <f t="shared" si="14"/>
        <v>0</v>
      </c>
      <c r="AH58" s="2">
        <f t="shared" si="14"/>
        <v>0</v>
      </c>
      <c r="AI58" s="2">
        <f t="shared" si="14"/>
        <v>0</v>
      </c>
      <c r="AJ58" s="2">
        <f t="shared" si="14"/>
        <v>0</v>
      </c>
      <c r="AK58" s="2">
        <f t="shared" si="14"/>
        <v>0</v>
      </c>
      <c r="AL58" s="2">
        <f t="shared" si="14"/>
        <v>0</v>
      </c>
      <c r="AM58" s="2">
        <f t="shared" si="14"/>
        <v>0</v>
      </c>
      <c r="AN58" s="2">
        <f t="shared" si="14"/>
        <v>0</v>
      </c>
      <c r="AO58" s="2">
        <f t="shared" si="14"/>
        <v>0</v>
      </c>
      <c r="AP58" s="2">
        <f t="shared" si="14"/>
        <v>0</v>
      </c>
      <c r="AQ58" s="2">
        <f t="shared" si="14"/>
        <v>0</v>
      </c>
      <c r="AR58" s="2">
        <f t="shared" si="14"/>
        <v>0</v>
      </c>
      <c r="AT58" s="20"/>
      <c r="AU58" s="21"/>
      <c r="AV58" s="20"/>
    </row>
    <row r="59" spans="1:48" s="2" customFormat="1" x14ac:dyDescent="0.2">
      <c r="A59" s="42"/>
      <c r="B59" s="45" t="s">
        <v>83</v>
      </c>
      <c r="C59" s="2">
        <v>14</v>
      </c>
      <c r="D59" s="2">
        <v>26</v>
      </c>
      <c r="E59" s="2">
        <v>0</v>
      </c>
      <c r="F59" s="2">
        <v>2</v>
      </c>
      <c r="G59" s="2">
        <v>50948344.742069997</v>
      </c>
      <c r="H59" s="2">
        <f t="shared" si="8"/>
        <v>226</v>
      </c>
      <c r="I59" s="10">
        <f t="shared" si="9"/>
        <v>11514325911.707819</v>
      </c>
      <c r="J59" s="29">
        <f t="shared" si="10"/>
        <v>1.0769230769230769E-2</v>
      </c>
      <c r="K59" s="2">
        <v>503</v>
      </c>
      <c r="L59" s="47">
        <v>47.747301999999998</v>
      </c>
      <c r="M59" s="9">
        <f t="shared" si="11"/>
        <v>4.1810635289862169E-6</v>
      </c>
      <c r="N59" s="29">
        <f>LOG(M59*H59/(0.082057338*D$19)*1000000000)</f>
        <v>4.5870615175110272</v>
      </c>
      <c r="Q59" s="2">
        <f t="shared" si="13"/>
        <v>0</v>
      </c>
      <c r="R59" s="2">
        <f t="shared" si="13"/>
        <v>0</v>
      </c>
      <c r="S59" s="2">
        <f t="shared" si="13"/>
        <v>0</v>
      </c>
      <c r="T59" s="2">
        <f t="shared" si="13"/>
        <v>0</v>
      </c>
      <c r="U59" s="2">
        <f t="shared" si="13"/>
        <v>0</v>
      </c>
      <c r="V59" s="2">
        <f t="shared" si="13"/>
        <v>0</v>
      </c>
      <c r="W59" s="2">
        <f t="shared" si="13"/>
        <v>0</v>
      </c>
      <c r="X59" s="2">
        <f t="shared" si="13"/>
        <v>0</v>
      </c>
      <c r="Y59" s="2">
        <f t="shared" si="13"/>
        <v>0</v>
      </c>
      <c r="Z59" s="2">
        <f t="shared" si="13"/>
        <v>0</v>
      </c>
      <c r="AA59" s="2">
        <f t="shared" si="13"/>
        <v>0</v>
      </c>
      <c r="AB59" s="2">
        <f t="shared" si="13"/>
        <v>0</v>
      </c>
      <c r="AC59" s="2">
        <f t="shared" si="13"/>
        <v>0</v>
      </c>
      <c r="AD59" s="2">
        <f t="shared" si="13"/>
        <v>0</v>
      </c>
      <c r="AE59" s="2">
        <f t="shared" si="13"/>
        <v>0</v>
      </c>
      <c r="AF59" s="2">
        <f t="shared" si="13"/>
        <v>0</v>
      </c>
      <c r="AG59" s="2">
        <f t="shared" ref="AG59:AR68" si="15">IF($N59&gt;AG$26,IF($N59&lt;AH$26,$I59,),)</f>
        <v>0</v>
      </c>
      <c r="AH59" s="2">
        <f t="shared" si="15"/>
        <v>0</v>
      </c>
      <c r="AI59" s="2">
        <f t="shared" si="15"/>
        <v>0</v>
      </c>
      <c r="AJ59" s="2">
        <f t="shared" si="15"/>
        <v>0</v>
      </c>
      <c r="AK59" s="2">
        <f t="shared" si="15"/>
        <v>0</v>
      </c>
      <c r="AL59" s="2">
        <f t="shared" si="15"/>
        <v>11514325911.707819</v>
      </c>
      <c r="AM59" s="2">
        <f t="shared" si="15"/>
        <v>0</v>
      </c>
      <c r="AN59" s="2">
        <f t="shared" si="15"/>
        <v>0</v>
      </c>
      <c r="AO59" s="2">
        <f t="shared" si="15"/>
        <v>0</v>
      </c>
      <c r="AP59" s="2">
        <f t="shared" si="15"/>
        <v>0</v>
      </c>
      <c r="AQ59" s="2">
        <f t="shared" si="15"/>
        <v>0</v>
      </c>
      <c r="AR59" s="2">
        <f t="shared" si="15"/>
        <v>0</v>
      </c>
      <c r="AT59" s="20"/>
      <c r="AU59" s="21"/>
      <c r="AV59" s="20"/>
    </row>
    <row r="60" spans="1:48" s="2" customFormat="1" x14ac:dyDescent="0.2">
      <c r="A60" s="42"/>
      <c r="B60" s="40" t="s">
        <v>84</v>
      </c>
      <c r="C60">
        <v>22</v>
      </c>
      <c r="D60">
        <v>44</v>
      </c>
      <c r="E60">
        <v>0</v>
      </c>
      <c r="F60">
        <v>2</v>
      </c>
      <c r="G60">
        <v>39911328.530872002</v>
      </c>
      <c r="H60" s="2">
        <f t="shared" si="8"/>
        <v>340</v>
      </c>
      <c r="I60" s="10">
        <f t="shared" si="9"/>
        <v>13569851700.496481</v>
      </c>
      <c r="J60" s="29">
        <f t="shared" si="10"/>
        <v>6.5624999999999998E-3</v>
      </c>
      <c r="K60">
        <v>636</v>
      </c>
      <c r="L60" s="47">
        <v>72.365055999999996</v>
      </c>
      <c r="M60" s="9">
        <f t="shared" si="11"/>
        <v>1.1915101074386851E-9</v>
      </c>
      <c r="N60" s="29">
        <f t="shared" si="12"/>
        <v>1.2192429597034904</v>
      </c>
      <c r="Q60" s="2">
        <f t="shared" si="13"/>
        <v>0</v>
      </c>
      <c r="R60" s="2">
        <f t="shared" si="13"/>
        <v>0</v>
      </c>
      <c r="S60" s="2">
        <f t="shared" si="13"/>
        <v>0</v>
      </c>
      <c r="T60" s="2">
        <f t="shared" ref="Q60:AF68" si="16">IF($N60&gt;T$26,IF($N60&lt;U$26,$I60,),)</f>
        <v>0</v>
      </c>
      <c r="U60" s="2">
        <f t="shared" si="16"/>
        <v>0</v>
      </c>
      <c r="V60" s="2">
        <f t="shared" si="16"/>
        <v>0</v>
      </c>
      <c r="W60" s="2">
        <f t="shared" si="16"/>
        <v>0</v>
      </c>
      <c r="X60" s="2">
        <f t="shared" si="16"/>
        <v>0</v>
      </c>
      <c r="Y60" s="2">
        <f t="shared" si="16"/>
        <v>0</v>
      </c>
      <c r="Z60" s="2">
        <f t="shared" si="16"/>
        <v>0</v>
      </c>
      <c r="AA60" s="2">
        <f t="shared" si="16"/>
        <v>0</v>
      </c>
      <c r="AB60" s="2">
        <f t="shared" si="16"/>
        <v>0</v>
      </c>
      <c r="AC60" s="2">
        <f t="shared" si="16"/>
        <v>0</v>
      </c>
      <c r="AD60" s="2">
        <f t="shared" si="16"/>
        <v>0</v>
      </c>
      <c r="AE60" s="2">
        <f t="shared" si="16"/>
        <v>0</v>
      </c>
      <c r="AF60" s="2">
        <f t="shared" si="16"/>
        <v>0</v>
      </c>
      <c r="AG60" s="2">
        <f t="shared" si="15"/>
        <v>0</v>
      </c>
      <c r="AH60" s="2">
        <f t="shared" si="15"/>
        <v>0</v>
      </c>
      <c r="AI60" s="2">
        <f t="shared" si="15"/>
        <v>13569851700.496481</v>
      </c>
      <c r="AJ60" s="2">
        <f t="shared" si="15"/>
        <v>0</v>
      </c>
      <c r="AK60" s="2">
        <f t="shared" si="15"/>
        <v>0</v>
      </c>
      <c r="AL60" s="2">
        <f t="shared" si="15"/>
        <v>0</v>
      </c>
      <c r="AM60" s="2">
        <f t="shared" si="15"/>
        <v>0</v>
      </c>
      <c r="AN60" s="2">
        <f t="shared" si="15"/>
        <v>0</v>
      </c>
      <c r="AO60" s="2">
        <f t="shared" si="15"/>
        <v>0</v>
      </c>
      <c r="AP60" s="2">
        <f t="shared" si="15"/>
        <v>0</v>
      </c>
      <c r="AQ60" s="2">
        <f t="shared" si="15"/>
        <v>0</v>
      </c>
      <c r="AR60" s="2">
        <f t="shared" si="15"/>
        <v>0</v>
      </c>
      <c r="AT60" s="20"/>
      <c r="AU60" s="21"/>
      <c r="AV60" s="20"/>
    </row>
    <row r="61" spans="1:48" s="2" customFormat="1" x14ac:dyDescent="0.2">
      <c r="A61" s="42"/>
      <c r="B61" s="40" t="s">
        <v>72</v>
      </c>
      <c r="C61">
        <v>16</v>
      </c>
      <c r="D61">
        <v>28</v>
      </c>
      <c r="E61">
        <v>0</v>
      </c>
      <c r="F61">
        <v>3</v>
      </c>
      <c r="G61">
        <v>31126844.986055002</v>
      </c>
      <c r="H61" s="2">
        <f t="shared" si="8"/>
        <v>268</v>
      </c>
      <c r="I61" s="10">
        <f t="shared" si="9"/>
        <v>8341994456.2627401</v>
      </c>
      <c r="J61" s="29">
        <f t="shared" si="10"/>
        <v>9.7674418604651158E-3</v>
      </c>
      <c r="K61">
        <v>652</v>
      </c>
      <c r="L61" s="47">
        <v>95.960188000000002</v>
      </c>
      <c r="M61" s="9">
        <f t="shared" si="11"/>
        <v>7.2022518278436137E-12</v>
      </c>
      <c r="N61" s="29">
        <f t="shared" si="12"/>
        <v>-1.1027305916024226</v>
      </c>
      <c r="Q61" s="2">
        <f t="shared" si="16"/>
        <v>0</v>
      </c>
      <c r="R61" s="2">
        <f t="shared" si="16"/>
        <v>0</v>
      </c>
      <c r="S61" s="2">
        <f t="shared" si="16"/>
        <v>0</v>
      </c>
      <c r="T61" s="2">
        <f t="shared" si="16"/>
        <v>0</v>
      </c>
      <c r="U61" s="2">
        <f t="shared" si="16"/>
        <v>0</v>
      </c>
      <c r="V61" s="2">
        <f t="shared" si="16"/>
        <v>0</v>
      </c>
      <c r="W61" s="2">
        <f t="shared" si="16"/>
        <v>0</v>
      </c>
      <c r="X61" s="2">
        <f t="shared" si="16"/>
        <v>0</v>
      </c>
      <c r="Y61" s="2">
        <f t="shared" si="16"/>
        <v>0</v>
      </c>
      <c r="Z61" s="2">
        <f t="shared" si="16"/>
        <v>0</v>
      </c>
      <c r="AA61" s="2">
        <f t="shared" si="16"/>
        <v>0</v>
      </c>
      <c r="AB61" s="2">
        <f t="shared" si="16"/>
        <v>0</v>
      </c>
      <c r="AC61" s="2">
        <f t="shared" si="16"/>
        <v>0</v>
      </c>
      <c r="AD61" s="2">
        <f t="shared" si="16"/>
        <v>0</v>
      </c>
      <c r="AE61" s="2">
        <f t="shared" si="16"/>
        <v>0</v>
      </c>
      <c r="AF61" s="2">
        <f t="shared" si="16"/>
        <v>8341994456.2627401</v>
      </c>
      <c r="AG61" s="2">
        <f t="shared" si="15"/>
        <v>0</v>
      </c>
      <c r="AH61" s="2">
        <f t="shared" si="15"/>
        <v>0</v>
      </c>
      <c r="AI61" s="2">
        <f t="shared" si="15"/>
        <v>0</v>
      </c>
      <c r="AJ61" s="2">
        <f t="shared" si="15"/>
        <v>0</v>
      </c>
      <c r="AK61" s="2">
        <f t="shared" si="15"/>
        <v>0</v>
      </c>
      <c r="AL61" s="2">
        <f t="shared" si="15"/>
        <v>0</v>
      </c>
      <c r="AM61" s="2">
        <f t="shared" si="15"/>
        <v>0</v>
      </c>
      <c r="AN61" s="2">
        <f t="shared" si="15"/>
        <v>0</v>
      </c>
      <c r="AO61" s="2">
        <f t="shared" si="15"/>
        <v>0</v>
      </c>
      <c r="AP61" s="2">
        <f t="shared" si="15"/>
        <v>0</v>
      </c>
      <c r="AQ61" s="2">
        <f t="shared" si="15"/>
        <v>0</v>
      </c>
      <c r="AR61" s="2">
        <f t="shared" si="15"/>
        <v>0</v>
      </c>
      <c r="AT61" s="20"/>
      <c r="AU61" s="21"/>
      <c r="AV61" s="20"/>
    </row>
    <row r="62" spans="1:48" s="2" customFormat="1" x14ac:dyDescent="0.2">
      <c r="B62" s="40" t="s">
        <v>85</v>
      </c>
      <c r="C62">
        <v>28</v>
      </c>
      <c r="D62">
        <v>54</v>
      </c>
      <c r="E62">
        <v>2</v>
      </c>
      <c r="F62">
        <v>4</v>
      </c>
      <c r="G62">
        <v>44051546.996105</v>
      </c>
      <c r="H62" s="2">
        <f t="shared" si="8"/>
        <v>482</v>
      </c>
      <c r="I62" s="10">
        <f t="shared" si="9"/>
        <v>21232845652.122612</v>
      </c>
      <c r="J62" s="29">
        <f t="shared" si="10"/>
        <v>5.3164556962025317E-3</v>
      </c>
      <c r="K62">
        <v>525</v>
      </c>
      <c r="L62" s="47">
        <v>92.684472</v>
      </c>
      <c r="M62" s="9">
        <f t="shared" si="11"/>
        <v>5.0263132077428793E-10</v>
      </c>
      <c r="N62" s="29">
        <f t="shared" si="12"/>
        <v>0.99596289769212609</v>
      </c>
      <c r="Q62" s="2">
        <f t="shared" si="16"/>
        <v>0</v>
      </c>
      <c r="R62" s="2">
        <f t="shared" si="16"/>
        <v>0</v>
      </c>
      <c r="S62" s="2">
        <f t="shared" si="16"/>
        <v>0</v>
      </c>
      <c r="T62" s="2">
        <f t="shared" si="16"/>
        <v>0</v>
      </c>
      <c r="U62" s="2">
        <f t="shared" si="16"/>
        <v>0</v>
      </c>
      <c r="V62" s="2">
        <f t="shared" si="16"/>
        <v>0</v>
      </c>
      <c r="W62" s="2">
        <f t="shared" si="16"/>
        <v>0</v>
      </c>
      <c r="X62" s="2">
        <f t="shared" si="16"/>
        <v>0</v>
      </c>
      <c r="Y62" s="2">
        <f t="shared" si="16"/>
        <v>0</v>
      </c>
      <c r="Z62" s="2">
        <f t="shared" si="16"/>
        <v>0</v>
      </c>
      <c r="AA62" s="2">
        <f t="shared" si="16"/>
        <v>0</v>
      </c>
      <c r="AB62" s="2">
        <f t="shared" si="16"/>
        <v>0</v>
      </c>
      <c r="AC62" s="2">
        <f t="shared" si="16"/>
        <v>0</v>
      </c>
      <c r="AD62" s="2">
        <f t="shared" si="16"/>
        <v>0</v>
      </c>
      <c r="AE62" s="2">
        <f t="shared" si="16"/>
        <v>0</v>
      </c>
      <c r="AF62" s="2">
        <f t="shared" si="16"/>
        <v>0</v>
      </c>
      <c r="AG62" s="2">
        <f t="shared" si="15"/>
        <v>0</v>
      </c>
      <c r="AH62" s="2">
        <f t="shared" si="15"/>
        <v>21232845652.122612</v>
      </c>
      <c r="AI62" s="2">
        <f t="shared" si="15"/>
        <v>0</v>
      </c>
      <c r="AJ62" s="2">
        <f t="shared" si="15"/>
        <v>0</v>
      </c>
      <c r="AK62" s="2">
        <f t="shared" si="15"/>
        <v>0</v>
      </c>
      <c r="AL62" s="2">
        <f t="shared" si="15"/>
        <v>0</v>
      </c>
      <c r="AM62" s="2">
        <f t="shared" si="15"/>
        <v>0</v>
      </c>
      <c r="AN62" s="2">
        <f t="shared" si="15"/>
        <v>0</v>
      </c>
      <c r="AO62" s="2">
        <f t="shared" si="15"/>
        <v>0</v>
      </c>
      <c r="AP62" s="2">
        <f t="shared" si="15"/>
        <v>0</v>
      </c>
      <c r="AQ62" s="2">
        <f t="shared" si="15"/>
        <v>0</v>
      </c>
      <c r="AR62" s="2">
        <f t="shared" si="15"/>
        <v>0</v>
      </c>
      <c r="AT62" s="20"/>
      <c r="AU62" s="21"/>
      <c r="AV62" s="20"/>
    </row>
    <row r="63" spans="1:48" s="2" customFormat="1" x14ac:dyDescent="0.2">
      <c r="B63" s="40" t="s">
        <v>86</v>
      </c>
      <c r="C63">
        <v>5</v>
      </c>
      <c r="D63">
        <v>7</v>
      </c>
      <c r="E63">
        <v>3</v>
      </c>
      <c r="F63">
        <v>3</v>
      </c>
      <c r="G63">
        <v>34396166.971235</v>
      </c>
      <c r="H63" s="2">
        <f t="shared" si="8"/>
        <v>157</v>
      </c>
      <c r="I63" s="10">
        <f t="shared" si="9"/>
        <v>5400198214.4838953</v>
      </c>
      <c r="J63" s="29">
        <f t="shared" si="10"/>
        <v>0.04</v>
      </c>
      <c r="K63">
        <v>566</v>
      </c>
      <c r="L63" s="47">
        <v>162.83800400000001</v>
      </c>
      <c r="M63" s="9">
        <f t="shared" si="11"/>
        <v>1.2226610177108482E-15</v>
      </c>
      <c r="N63" s="29">
        <f t="shared" si="12"/>
        <v>-5.10512796994671</v>
      </c>
      <c r="Q63" s="2">
        <f t="shared" si="16"/>
        <v>0</v>
      </c>
      <c r="R63" s="2">
        <f t="shared" si="16"/>
        <v>0</v>
      </c>
      <c r="S63" s="2">
        <f t="shared" si="16"/>
        <v>0</v>
      </c>
      <c r="T63" s="2">
        <f t="shared" si="16"/>
        <v>0</v>
      </c>
      <c r="U63" s="2">
        <f t="shared" si="16"/>
        <v>0</v>
      </c>
      <c r="V63" s="2">
        <f t="shared" si="16"/>
        <v>0</v>
      </c>
      <c r="W63" s="2">
        <f t="shared" si="16"/>
        <v>0</v>
      </c>
      <c r="X63" s="2">
        <f t="shared" si="16"/>
        <v>0</v>
      </c>
      <c r="Y63" s="2">
        <f t="shared" si="16"/>
        <v>0</v>
      </c>
      <c r="Z63" s="2">
        <f t="shared" si="16"/>
        <v>0</v>
      </c>
      <c r="AA63" s="2">
        <f t="shared" si="16"/>
        <v>0</v>
      </c>
      <c r="AB63" s="2">
        <f t="shared" si="16"/>
        <v>5400198214.4838953</v>
      </c>
      <c r="AC63" s="2">
        <f t="shared" si="16"/>
        <v>0</v>
      </c>
      <c r="AD63" s="2">
        <f t="shared" si="16"/>
        <v>0</v>
      </c>
      <c r="AE63" s="2">
        <f t="shared" si="16"/>
        <v>0</v>
      </c>
      <c r="AF63" s="2">
        <f t="shared" si="16"/>
        <v>0</v>
      </c>
      <c r="AG63" s="2">
        <f t="shared" si="15"/>
        <v>0</v>
      </c>
      <c r="AH63" s="2">
        <f t="shared" si="15"/>
        <v>0</v>
      </c>
      <c r="AI63" s="2">
        <f t="shared" si="15"/>
        <v>0</v>
      </c>
      <c r="AJ63" s="2">
        <f t="shared" si="15"/>
        <v>0</v>
      </c>
      <c r="AK63" s="2">
        <f t="shared" si="15"/>
        <v>0</v>
      </c>
      <c r="AL63" s="2">
        <f t="shared" si="15"/>
        <v>0</v>
      </c>
      <c r="AM63" s="2">
        <f t="shared" si="15"/>
        <v>0</v>
      </c>
      <c r="AN63" s="2">
        <f t="shared" si="15"/>
        <v>0</v>
      </c>
      <c r="AO63" s="2">
        <f t="shared" si="15"/>
        <v>0</v>
      </c>
      <c r="AP63" s="2">
        <f t="shared" si="15"/>
        <v>0</v>
      </c>
      <c r="AQ63" s="2">
        <f t="shared" si="15"/>
        <v>0</v>
      </c>
      <c r="AR63" s="2">
        <f t="shared" si="15"/>
        <v>0</v>
      </c>
      <c r="AT63" s="20"/>
      <c r="AU63" s="21"/>
      <c r="AV63" s="20"/>
    </row>
    <row r="64" spans="1:48" s="2" customFormat="1" x14ac:dyDescent="0.2">
      <c r="B64" s="41" t="s">
        <v>74</v>
      </c>
      <c r="C64" s="41">
        <v>36</v>
      </c>
      <c r="D64" s="41">
        <v>70</v>
      </c>
      <c r="E64" s="41">
        <v>0</v>
      </c>
      <c r="F64" s="41">
        <v>4</v>
      </c>
      <c r="G64" s="40">
        <v>45149849.956674002</v>
      </c>
      <c r="H64" s="2">
        <f t="shared" si="8"/>
        <v>566</v>
      </c>
      <c r="I64" s="10">
        <f t="shared" si="9"/>
        <v>25554815075.477486</v>
      </c>
      <c r="J64" s="29">
        <f t="shared" si="10"/>
        <v>4.0776699029126213E-3</v>
      </c>
      <c r="K64">
        <v>563</v>
      </c>
      <c r="L64" s="50">
        <v>144.36564200000001</v>
      </c>
      <c r="M64" s="9">
        <f t="shared" si="11"/>
        <v>5.0091677266461134E-15</v>
      </c>
      <c r="N64" s="29">
        <f t="shared" si="12"/>
        <v>-3.9357516830959445</v>
      </c>
      <c r="Q64" s="2">
        <f t="shared" si="16"/>
        <v>0</v>
      </c>
      <c r="R64" s="2">
        <f t="shared" si="16"/>
        <v>0</v>
      </c>
      <c r="S64" s="2">
        <f t="shared" si="16"/>
        <v>0</v>
      </c>
      <c r="T64" s="2">
        <f t="shared" si="16"/>
        <v>0</v>
      </c>
      <c r="U64" s="2">
        <f t="shared" si="16"/>
        <v>0</v>
      </c>
      <c r="V64" s="2">
        <f t="shared" si="16"/>
        <v>0</v>
      </c>
      <c r="W64" s="2">
        <f t="shared" si="16"/>
        <v>0</v>
      </c>
      <c r="X64" s="2">
        <f t="shared" si="16"/>
        <v>0</v>
      </c>
      <c r="Y64" s="2">
        <f t="shared" si="16"/>
        <v>0</v>
      </c>
      <c r="Z64" s="2">
        <f t="shared" si="16"/>
        <v>0</v>
      </c>
      <c r="AA64" s="2">
        <f t="shared" si="16"/>
        <v>0</v>
      </c>
      <c r="AB64" s="2">
        <f t="shared" si="16"/>
        <v>0</v>
      </c>
      <c r="AC64" s="2">
        <f t="shared" si="16"/>
        <v>0</v>
      </c>
      <c r="AD64" s="2">
        <f t="shared" si="16"/>
        <v>25554815075.477486</v>
      </c>
      <c r="AE64" s="2">
        <f t="shared" si="16"/>
        <v>0</v>
      </c>
      <c r="AF64" s="2">
        <f t="shared" si="16"/>
        <v>0</v>
      </c>
      <c r="AG64" s="2">
        <f t="shared" si="15"/>
        <v>0</v>
      </c>
      <c r="AH64" s="2">
        <f t="shared" si="15"/>
        <v>0</v>
      </c>
      <c r="AI64" s="2">
        <f t="shared" si="15"/>
        <v>0</v>
      </c>
      <c r="AJ64" s="2">
        <f t="shared" si="15"/>
        <v>0</v>
      </c>
      <c r="AK64" s="2">
        <f t="shared" si="15"/>
        <v>0</v>
      </c>
      <c r="AL64" s="2">
        <f t="shared" si="15"/>
        <v>0</v>
      </c>
      <c r="AM64" s="2">
        <f t="shared" si="15"/>
        <v>0</v>
      </c>
      <c r="AN64" s="2">
        <f t="shared" si="15"/>
        <v>0</v>
      </c>
      <c r="AO64" s="2">
        <f t="shared" si="15"/>
        <v>0</v>
      </c>
      <c r="AP64" s="2">
        <f t="shared" si="15"/>
        <v>0</v>
      </c>
      <c r="AQ64" s="2">
        <f t="shared" si="15"/>
        <v>0</v>
      </c>
      <c r="AR64" s="2">
        <f t="shared" si="15"/>
        <v>0</v>
      </c>
      <c r="AT64" s="20"/>
      <c r="AU64" s="21"/>
      <c r="AV64" s="20"/>
    </row>
    <row r="65" spans="1:69" s="2" customFormat="1" x14ac:dyDescent="0.2">
      <c r="A65" s="42"/>
      <c r="B65" s="40" t="s">
        <v>73</v>
      </c>
      <c r="C65">
        <v>9</v>
      </c>
      <c r="D65">
        <v>18</v>
      </c>
      <c r="E65">
        <v>0</v>
      </c>
      <c r="F65">
        <v>3</v>
      </c>
      <c r="G65" s="40">
        <v>30124072.375105999</v>
      </c>
      <c r="H65" s="2">
        <f t="shared" si="8"/>
        <v>174</v>
      </c>
      <c r="I65" s="10">
        <f t="shared" si="9"/>
        <v>5241588593.2684441</v>
      </c>
      <c r="J65" s="29">
        <f t="shared" si="10"/>
        <v>1.7499999999999998E-2</v>
      </c>
      <c r="K65">
        <v>665</v>
      </c>
      <c r="L65" s="47">
        <v>80.338182000000003</v>
      </c>
      <c r="M65" s="9">
        <f t="shared" si="11"/>
        <v>2.9622192615929454E-10</v>
      </c>
      <c r="N65" s="29">
        <f t="shared" si="12"/>
        <v>0.32383276175460041</v>
      </c>
      <c r="Q65" s="2">
        <f t="shared" si="16"/>
        <v>0</v>
      </c>
      <c r="R65" s="2">
        <f t="shared" si="16"/>
        <v>0</v>
      </c>
      <c r="S65" s="2">
        <f t="shared" si="16"/>
        <v>0</v>
      </c>
      <c r="T65" s="2">
        <f t="shared" si="16"/>
        <v>0</v>
      </c>
      <c r="U65" s="2">
        <f t="shared" si="16"/>
        <v>0</v>
      </c>
      <c r="V65" s="2">
        <f t="shared" si="16"/>
        <v>0</v>
      </c>
      <c r="W65" s="2">
        <f t="shared" si="16"/>
        <v>0</v>
      </c>
      <c r="X65" s="2">
        <f t="shared" si="16"/>
        <v>0</v>
      </c>
      <c r="Y65" s="2">
        <f t="shared" si="16"/>
        <v>0</v>
      </c>
      <c r="Z65" s="2">
        <f t="shared" si="16"/>
        <v>0</v>
      </c>
      <c r="AA65" s="2">
        <f t="shared" si="16"/>
        <v>0</v>
      </c>
      <c r="AB65" s="2">
        <f t="shared" si="16"/>
        <v>0</v>
      </c>
      <c r="AC65" s="2">
        <f t="shared" si="16"/>
        <v>0</v>
      </c>
      <c r="AD65" s="2">
        <f t="shared" si="16"/>
        <v>0</v>
      </c>
      <c r="AE65" s="2">
        <f t="shared" si="16"/>
        <v>0</v>
      </c>
      <c r="AF65" s="2">
        <f t="shared" si="16"/>
        <v>0</v>
      </c>
      <c r="AG65" s="2">
        <f t="shared" si="15"/>
        <v>0</v>
      </c>
      <c r="AH65" s="2">
        <f t="shared" si="15"/>
        <v>5241588593.2684441</v>
      </c>
      <c r="AI65" s="2">
        <f t="shared" si="15"/>
        <v>0</v>
      </c>
      <c r="AJ65" s="2">
        <f t="shared" si="15"/>
        <v>0</v>
      </c>
      <c r="AK65" s="2">
        <f t="shared" si="15"/>
        <v>0</v>
      </c>
      <c r="AL65" s="2">
        <f t="shared" si="15"/>
        <v>0</v>
      </c>
      <c r="AM65" s="2">
        <f t="shared" si="15"/>
        <v>0</v>
      </c>
      <c r="AN65" s="2">
        <f t="shared" si="15"/>
        <v>0</v>
      </c>
      <c r="AO65" s="2">
        <f t="shared" si="15"/>
        <v>0</v>
      </c>
      <c r="AP65" s="2">
        <f t="shared" si="15"/>
        <v>0</v>
      </c>
      <c r="AQ65" s="2">
        <f t="shared" si="15"/>
        <v>0</v>
      </c>
      <c r="AR65" s="2">
        <f t="shared" si="15"/>
        <v>0</v>
      </c>
      <c r="AT65" s="20"/>
      <c r="AU65" s="21"/>
      <c r="AV65" s="20"/>
    </row>
    <row r="66" spans="1:69" s="2" customFormat="1" x14ac:dyDescent="0.2">
      <c r="A66" s="42"/>
      <c r="B66" s="40" t="s">
        <v>69</v>
      </c>
      <c r="C66">
        <v>18</v>
      </c>
      <c r="D66">
        <v>32</v>
      </c>
      <c r="E66">
        <v>0</v>
      </c>
      <c r="F66">
        <v>4</v>
      </c>
      <c r="G66">
        <v>24825828.227813002</v>
      </c>
      <c r="H66" s="2">
        <f t="shared" si="8"/>
        <v>312</v>
      </c>
      <c r="I66" s="10">
        <f t="shared" si="9"/>
        <v>7745658407.0776567</v>
      </c>
      <c r="J66" s="29">
        <f t="shared" si="10"/>
        <v>8.7499999999999991E-3</v>
      </c>
      <c r="K66">
        <v>665</v>
      </c>
      <c r="L66" s="47">
        <v>64.799316000000005</v>
      </c>
      <c r="M66" s="9">
        <f t="shared" si="11"/>
        <v>4.7176029250064041E-9</v>
      </c>
      <c r="N66" s="29">
        <f t="shared" si="12"/>
        <v>1.7795422899540194</v>
      </c>
      <c r="Q66" s="2">
        <f t="shared" si="16"/>
        <v>0</v>
      </c>
      <c r="R66" s="2">
        <f t="shared" si="16"/>
        <v>0</v>
      </c>
      <c r="S66" s="2">
        <f t="shared" si="16"/>
        <v>0</v>
      </c>
      <c r="T66" s="2">
        <f t="shared" si="16"/>
        <v>0</v>
      </c>
      <c r="U66" s="2">
        <f t="shared" si="16"/>
        <v>0</v>
      </c>
      <c r="V66" s="2">
        <f t="shared" si="16"/>
        <v>0</v>
      </c>
      <c r="W66" s="2">
        <f t="shared" si="16"/>
        <v>0</v>
      </c>
      <c r="X66" s="2">
        <f t="shared" si="16"/>
        <v>0</v>
      </c>
      <c r="Y66" s="2">
        <f t="shared" si="16"/>
        <v>0</v>
      </c>
      <c r="Z66" s="2">
        <f t="shared" si="16"/>
        <v>0</v>
      </c>
      <c r="AA66" s="2">
        <f t="shared" si="16"/>
        <v>0</v>
      </c>
      <c r="AB66" s="2">
        <f t="shared" si="16"/>
        <v>0</v>
      </c>
      <c r="AC66" s="2">
        <f t="shared" si="16"/>
        <v>0</v>
      </c>
      <c r="AD66" s="2">
        <f t="shared" si="16"/>
        <v>0</v>
      </c>
      <c r="AE66" s="2">
        <f t="shared" si="16"/>
        <v>0</v>
      </c>
      <c r="AF66" s="2">
        <f t="shared" si="16"/>
        <v>0</v>
      </c>
      <c r="AG66" s="2">
        <f t="shared" si="15"/>
        <v>0</v>
      </c>
      <c r="AH66" s="2">
        <f t="shared" si="15"/>
        <v>0</v>
      </c>
      <c r="AI66" s="2">
        <f t="shared" si="15"/>
        <v>7745658407.0776567</v>
      </c>
      <c r="AJ66" s="2">
        <f t="shared" si="15"/>
        <v>0</v>
      </c>
      <c r="AK66" s="2">
        <f t="shared" si="15"/>
        <v>0</v>
      </c>
      <c r="AL66" s="2">
        <f t="shared" si="15"/>
        <v>0</v>
      </c>
      <c r="AM66" s="2">
        <f t="shared" si="15"/>
        <v>0</v>
      </c>
      <c r="AN66" s="2">
        <f t="shared" si="15"/>
        <v>0</v>
      </c>
      <c r="AO66" s="2">
        <f t="shared" si="15"/>
        <v>0</v>
      </c>
      <c r="AP66" s="2">
        <f t="shared" si="15"/>
        <v>0</v>
      </c>
      <c r="AQ66" s="2">
        <f t="shared" si="15"/>
        <v>0</v>
      </c>
      <c r="AR66" s="2">
        <f t="shared" si="15"/>
        <v>0</v>
      </c>
      <c r="AT66" s="20"/>
      <c r="AU66" s="21"/>
      <c r="AV66" s="20"/>
    </row>
    <row r="67" spans="1:69" s="2" customFormat="1" x14ac:dyDescent="0.2">
      <c r="A67" s="42"/>
      <c r="B67" s="40" t="s">
        <v>87</v>
      </c>
      <c r="C67">
        <v>16</v>
      </c>
      <c r="D67">
        <v>22</v>
      </c>
      <c r="E67">
        <v>0</v>
      </c>
      <c r="F67">
        <v>3</v>
      </c>
      <c r="G67">
        <v>41950734.006123997</v>
      </c>
      <c r="H67" s="2">
        <f t="shared" si="8"/>
        <v>262</v>
      </c>
      <c r="I67" s="10">
        <f t="shared" si="9"/>
        <v>10991092309.604486</v>
      </c>
      <c r="J67" s="29">
        <f t="shared" si="10"/>
        <v>1.0499999999999999E-2</v>
      </c>
      <c r="K67">
        <v>491</v>
      </c>
      <c r="L67" s="47">
        <v>92.518191999999999</v>
      </c>
      <c r="M67" s="9">
        <f t="shared" si="11"/>
        <v>4.4342867778044916E-9</v>
      </c>
      <c r="N67" s="29">
        <f t="shared" si="12"/>
        <v>1.6767913799474259</v>
      </c>
      <c r="Q67" s="2">
        <f t="shared" si="16"/>
        <v>0</v>
      </c>
      <c r="R67" s="2">
        <f t="shared" si="16"/>
        <v>0</v>
      </c>
      <c r="S67" s="2">
        <f t="shared" si="16"/>
        <v>0</v>
      </c>
      <c r="T67" s="2">
        <f t="shared" si="16"/>
        <v>0</v>
      </c>
      <c r="U67" s="2">
        <f t="shared" si="16"/>
        <v>0</v>
      </c>
      <c r="V67" s="2">
        <f t="shared" si="16"/>
        <v>0</v>
      </c>
      <c r="W67" s="2">
        <f t="shared" si="16"/>
        <v>0</v>
      </c>
      <c r="X67" s="2">
        <f t="shared" si="16"/>
        <v>0</v>
      </c>
      <c r="Y67" s="2">
        <f t="shared" si="16"/>
        <v>0</v>
      </c>
      <c r="Z67" s="2">
        <f t="shared" si="16"/>
        <v>0</v>
      </c>
      <c r="AA67" s="2">
        <f t="shared" si="16"/>
        <v>0</v>
      </c>
      <c r="AB67" s="2">
        <f t="shared" si="16"/>
        <v>0</v>
      </c>
      <c r="AC67" s="2">
        <f t="shared" si="16"/>
        <v>0</v>
      </c>
      <c r="AD67" s="2">
        <f t="shared" si="16"/>
        <v>0</v>
      </c>
      <c r="AE67" s="2">
        <f t="shared" si="16"/>
        <v>0</v>
      </c>
      <c r="AF67" s="2">
        <f t="shared" si="16"/>
        <v>0</v>
      </c>
      <c r="AG67" s="2">
        <f t="shared" si="15"/>
        <v>0</v>
      </c>
      <c r="AH67" s="2">
        <f t="shared" si="15"/>
        <v>0</v>
      </c>
      <c r="AI67" s="2">
        <f t="shared" si="15"/>
        <v>10991092309.604486</v>
      </c>
      <c r="AJ67" s="2">
        <f t="shared" si="15"/>
        <v>0</v>
      </c>
      <c r="AK67" s="2">
        <f t="shared" si="15"/>
        <v>0</v>
      </c>
      <c r="AL67" s="2">
        <f t="shared" si="15"/>
        <v>0</v>
      </c>
      <c r="AM67" s="2">
        <f t="shared" si="15"/>
        <v>0</v>
      </c>
      <c r="AN67" s="2">
        <f t="shared" si="15"/>
        <v>0</v>
      </c>
      <c r="AO67" s="2">
        <f t="shared" si="15"/>
        <v>0</v>
      </c>
      <c r="AP67" s="2">
        <f t="shared" si="15"/>
        <v>0</v>
      </c>
      <c r="AQ67" s="2">
        <f t="shared" si="15"/>
        <v>0</v>
      </c>
      <c r="AR67" s="2">
        <f t="shared" si="15"/>
        <v>0</v>
      </c>
      <c r="AT67" s="20"/>
      <c r="AU67" s="21"/>
      <c r="AV67" s="20"/>
    </row>
    <row r="68" spans="1:69" s="2" customFormat="1" x14ac:dyDescent="0.2">
      <c r="A68" s="42"/>
      <c r="B68" s="40" t="s">
        <v>88</v>
      </c>
      <c r="C68">
        <v>5</v>
      </c>
      <c r="D68">
        <v>7</v>
      </c>
      <c r="E68">
        <v>1</v>
      </c>
      <c r="F68">
        <v>3</v>
      </c>
      <c r="G68">
        <v>28648731.797681</v>
      </c>
      <c r="H68" s="2">
        <f t="shared" si="8"/>
        <v>129</v>
      </c>
      <c r="I68" s="10">
        <f t="shared" si="9"/>
        <v>3695686401.9008489</v>
      </c>
      <c r="J68" s="29">
        <f t="shared" si="10"/>
        <v>0.04</v>
      </c>
      <c r="K68">
        <v>563</v>
      </c>
      <c r="L68" s="47">
        <v>123.396388</v>
      </c>
      <c r="M68" s="9">
        <f t="shared" si="11"/>
        <v>2.6390451724671166E-12</v>
      </c>
      <c r="N68" s="29">
        <f t="shared" si="12"/>
        <v>-1.8562971537151627</v>
      </c>
      <c r="Q68" s="2">
        <f t="shared" si="16"/>
        <v>0</v>
      </c>
      <c r="R68" s="2">
        <f t="shared" si="16"/>
        <v>0</v>
      </c>
      <c r="S68" s="2">
        <f t="shared" si="16"/>
        <v>0</v>
      </c>
      <c r="T68" s="2">
        <f t="shared" si="16"/>
        <v>0</v>
      </c>
      <c r="U68" s="2">
        <f t="shared" si="16"/>
        <v>0</v>
      </c>
      <c r="V68" s="2">
        <f t="shared" si="16"/>
        <v>0</v>
      </c>
      <c r="W68" s="2">
        <f t="shared" si="16"/>
        <v>0</v>
      </c>
      <c r="X68" s="2">
        <f t="shared" si="16"/>
        <v>0</v>
      </c>
      <c r="Y68" s="2">
        <f t="shared" si="16"/>
        <v>0</v>
      </c>
      <c r="Z68" s="2">
        <f t="shared" si="16"/>
        <v>0</v>
      </c>
      <c r="AA68" s="2">
        <f t="shared" si="16"/>
        <v>0</v>
      </c>
      <c r="AB68" s="2">
        <f t="shared" si="16"/>
        <v>0</v>
      </c>
      <c r="AC68" s="2">
        <f t="shared" si="16"/>
        <v>0</v>
      </c>
      <c r="AD68" s="2">
        <f t="shared" si="16"/>
        <v>0</v>
      </c>
      <c r="AE68" s="2">
        <f t="shared" si="16"/>
        <v>0</v>
      </c>
      <c r="AF68" s="2">
        <f t="shared" si="16"/>
        <v>3695686401.9008489</v>
      </c>
      <c r="AG68" s="2">
        <f t="shared" si="15"/>
        <v>0</v>
      </c>
      <c r="AH68" s="2">
        <f t="shared" si="15"/>
        <v>0</v>
      </c>
      <c r="AI68" s="2">
        <f t="shared" si="15"/>
        <v>0</v>
      </c>
      <c r="AJ68" s="2">
        <f t="shared" si="15"/>
        <v>0</v>
      </c>
      <c r="AK68" s="2">
        <f t="shared" si="15"/>
        <v>0</v>
      </c>
      <c r="AL68" s="2">
        <f t="shared" si="15"/>
        <v>0</v>
      </c>
      <c r="AM68" s="2">
        <f t="shared" si="15"/>
        <v>0</v>
      </c>
      <c r="AN68" s="2">
        <f t="shared" si="15"/>
        <v>0</v>
      </c>
      <c r="AO68" s="2">
        <f t="shared" si="15"/>
        <v>0</v>
      </c>
      <c r="AP68" s="2">
        <f t="shared" si="15"/>
        <v>0</v>
      </c>
      <c r="AQ68" s="2">
        <f t="shared" si="15"/>
        <v>0</v>
      </c>
      <c r="AR68" s="2">
        <f t="shared" si="15"/>
        <v>0</v>
      </c>
      <c r="AT68" s="20"/>
      <c r="AU68" s="21"/>
      <c r="AV68" s="20"/>
    </row>
    <row r="69" spans="1:69" x14ac:dyDescent="0.2">
      <c r="AT69" s="20"/>
      <c r="AU69" s="21"/>
      <c r="AV69" s="20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</row>
    <row r="70" spans="1:69" x14ac:dyDescent="0.2">
      <c r="AT70" s="20"/>
      <c r="AU70" s="21"/>
      <c r="AV70" s="20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</row>
    <row r="71" spans="1:69" x14ac:dyDescent="0.2">
      <c r="AT71" s="20"/>
      <c r="AU71" s="21"/>
      <c r="AV71" s="20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</row>
    <row r="72" spans="1:69" x14ac:dyDescent="0.2">
      <c r="AT72" s="20"/>
      <c r="AU72" s="21"/>
      <c r="AV72" s="20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</row>
    <row r="73" spans="1:69" x14ac:dyDescent="0.2">
      <c r="AT73" s="20"/>
      <c r="AU73" s="21"/>
      <c r="AV73" s="20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1:69" x14ac:dyDescent="0.2">
      <c r="AT74" s="20"/>
      <c r="AU74" s="21"/>
      <c r="AV74" s="20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</row>
    <row r="75" spans="1:69" x14ac:dyDescent="0.2">
      <c r="AT75" s="20"/>
      <c r="AU75" s="21"/>
      <c r="AV75" s="20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</row>
    <row r="76" spans="1:69" x14ac:dyDescent="0.2">
      <c r="AT76" s="20"/>
      <c r="AU76" s="21"/>
      <c r="AV76" s="20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</row>
    <row r="77" spans="1:69" x14ac:dyDescent="0.2">
      <c r="AT77" s="20"/>
      <c r="AU77" s="21"/>
      <c r="AV77" s="20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</row>
    <row r="78" spans="1:69" x14ac:dyDescent="0.2">
      <c r="AT78" s="20"/>
      <c r="AU78" s="21"/>
      <c r="AV78" s="20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</row>
    <row r="79" spans="1:69" x14ac:dyDescent="0.2">
      <c r="AT79" s="20"/>
      <c r="AU79" s="21"/>
      <c r="AV79" s="20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</row>
    <row r="80" spans="1:69" x14ac:dyDescent="0.2">
      <c r="AT80" s="20"/>
      <c r="AU80" s="21"/>
      <c r="AV80" s="20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</row>
    <row r="81" spans="46:69" x14ac:dyDescent="0.2">
      <c r="AT81" s="20"/>
      <c r="AU81" s="21"/>
      <c r="AV81" s="20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46:69" x14ac:dyDescent="0.2">
      <c r="AT82" s="20"/>
      <c r="AU82" s="21"/>
      <c r="AV82" s="20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</row>
    <row r="83" spans="46:69" x14ac:dyDescent="0.2">
      <c r="AT83" s="20"/>
      <c r="AU83" s="21"/>
      <c r="AV83" s="20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</row>
    <row r="84" spans="46:69" x14ac:dyDescent="0.2">
      <c r="AT84" s="20"/>
      <c r="AU84" s="21"/>
      <c r="AV84" s="20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</row>
    <row r="85" spans="46:69" x14ac:dyDescent="0.2">
      <c r="AT85" s="20"/>
      <c r="AU85" s="21"/>
      <c r="AV85" s="20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</row>
    <row r="86" spans="46:69" x14ac:dyDescent="0.2">
      <c r="AT86" s="20"/>
      <c r="AU86" s="21"/>
      <c r="AV86" s="20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</row>
    <row r="87" spans="46:69" x14ac:dyDescent="0.2">
      <c r="AT87" s="20"/>
      <c r="AU87" s="21"/>
      <c r="AV87" s="20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</row>
    <row r="88" spans="46:69" x14ac:dyDescent="0.2">
      <c r="AT88" s="20"/>
      <c r="AU88" s="21"/>
      <c r="AV88" s="20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</row>
    <row r="89" spans="46:69" x14ac:dyDescent="0.2">
      <c r="AT89" s="20"/>
      <c r="AU89" s="21"/>
      <c r="AV89" s="20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46:69" x14ac:dyDescent="0.2">
      <c r="AT90" s="20"/>
      <c r="AU90" s="21"/>
      <c r="AV90" s="20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46:69" x14ac:dyDescent="0.2">
      <c r="AT91" s="20"/>
      <c r="AU91" s="21"/>
      <c r="AV91" s="20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</row>
    <row r="92" spans="46:69" x14ac:dyDescent="0.2">
      <c r="AT92" s="20"/>
      <c r="AU92" s="21"/>
      <c r="AV92" s="20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</row>
    <row r="93" spans="46:69" x14ac:dyDescent="0.2">
      <c r="AT93" s="20"/>
      <c r="AU93" s="21"/>
      <c r="AV93" s="20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</row>
    <row r="94" spans="46:69" x14ac:dyDescent="0.2">
      <c r="AT94" s="20"/>
      <c r="AU94" s="21"/>
      <c r="AV94" s="20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</row>
    <row r="95" spans="46:69" x14ac:dyDescent="0.2">
      <c r="AT95" s="20"/>
      <c r="AU95" s="21"/>
      <c r="AV95" s="20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</row>
    <row r="96" spans="46:69" x14ac:dyDescent="0.2">
      <c r="AT96" s="20"/>
      <c r="AU96" s="21"/>
      <c r="AV96" s="20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46:69" x14ac:dyDescent="0.2">
      <c r="AT97" s="20"/>
      <c r="AU97" s="21"/>
      <c r="AV97" s="20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</row>
    <row r="98" spans="46:69" x14ac:dyDescent="0.2">
      <c r="AT98" s="20"/>
      <c r="AU98" s="21"/>
      <c r="AV98" s="20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</row>
    <row r="99" spans="46:69" x14ac:dyDescent="0.2">
      <c r="AT99" s="20"/>
      <c r="AU99" s="21"/>
      <c r="AV99" s="20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</row>
    <row r="100" spans="46:69" x14ac:dyDescent="0.2">
      <c r="AT100" s="20"/>
      <c r="AU100" s="21"/>
      <c r="AV100" s="20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</row>
    <row r="101" spans="46:69" x14ac:dyDescent="0.2">
      <c r="AT101" s="20"/>
      <c r="AU101" s="21"/>
      <c r="AV101" s="20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</row>
    <row r="102" spans="46:69" x14ac:dyDescent="0.2">
      <c r="AT102" s="20"/>
      <c r="AU102" s="21"/>
      <c r="AV102" s="20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</row>
    <row r="103" spans="46:69" x14ac:dyDescent="0.2">
      <c r="AT103" s="20"/>
      <c r="AU103" s="21"/>
      <c r="AV103" s="20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46:69" x14ac:dyDescent="0.2">
      <c r="AT104" s="20"/>
      <c r="AU104" s="21"/>
      <c r="AV104" s="20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46:69" x14ac:dyDescent="0.2">
      <c r="AT105" s="20"/>
      <c r="AU105" s="21"/>
      <c r="AV105" s="20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46:69" x14ac:dyDescent="0.2">
      <c r="AT106" s="20"/>
      <c r="AU106" s="21"/>
      <c r="AV106" s="20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46:69" x14ac:dyDescent="0.2">
      <c r="AT107" s="20"/>
      <c r="AU107" s="21"/>
      <c r="AV107" s="20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46:69" x14ac:dyDescent="0.2">
      <c r="AT108" s="20"/>
      <c r="AU108" s="21"/>
      <c r="AV108" s="20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46:69" x14ac:dyDescent="0.2">
      <c r="AT109" s="20"/>
      <c r="AU109" s="21"/>
      <c r="AV109" s="20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46:69" x14ac:dyDescent="0.2">
      <c r="AT110" s="20"/>
      <c r="AU110" s="21"/>
      <c r="AV110" s="20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46:69" x14ac:dyDescent="0.2">
      <c r="AT111" s="20"/>
      <c r="AU111" s="21"/>
      <c r="AV111" s="20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46:69" x14ac:dyDescent="0.2">
      <c r="AT112" s="20"/>
      <c r="AU112" s="21"/>
      <c r="AV112" s="20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46:69" x14ac:dyDescent="0.2">
      <c r="AT113" s="20"/>
      <c r="AU113" s="21"/>
      <c r="AV113" s="20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46:69" x14ac:dyDescent="0.2">
      <c r="AT114" s="20"/>
      <c r="AU114" s="21"/>
      <c r="AV114" s="20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</sheetData>
  <conditionalFormatting sqref="B27:B68">
    <cfRule type="duplicateValues" dxfId="1" priority="9"/>
  </conditionalFormatting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8"/>
  <sheetViews>
    <sheetView zoomScale="90" zoomScaleNormal="90" zoomScalePageLayoutView="90" workbookViewId="0">
      <pane xSplit="2" topLeftCell="C1" activePane="topRight" state="frozen"/>
      <selection pane="topRight" activeCell="G17" sqref="G17"/>
    </sheetView>
  </sheetViews>
  <sheetFormatPr baseColWidth="10" defaultColWidth="8.83203125" defaultRowHeight="15" x14ac:dyDescent="0.2"/>
  <cols>
    <col min="1" max="1" width="10.6640625" customWidth="1"/>
    <col min="2" max="2" width="15.83203125" customWidth="1"/>
    <col min="3" max="4" width="10" customWidth="1"/>
    <col min="5" max="6" width="9.83203125" customWidth="1"/>
    <col min="7" max="7" width="18.33203125" style="2" customWidth="1"/>
    <col min="8" max="8" width="11.6640625" style="2" customWidth="1"/>
    <col min="9" max="9" width="19" style="7" customWidth="1"/>
    <col min="10" max="10" width="11" style="27" customWidth="1"/>
    <col min="11" max="11" width="9.6640625" style="12" customWidth="1"/>
    <col min="12" max="12" width="10" style="15" customWidth="1"/>
    <col min="13" max="13" width="10.6640625" customWidth="1"/>
    <col min="14" max="14" width="9.83203125" customWidth="1"/>
    <col min="15" max="15" width="12.6640625" customWidth="1"/>
    <col min="16" max="16" width="13.5" customWidth="1"/>
    <col min="17" max="17" width="6.1640625" customWidth="1"/>
    <col min="18" max="44" width="6" customWidth="1"/>
    <col min="45" max="45" width="6.33203125" customWidth="1"/>
    <col min="46" max="46" width="10.5" style="17" customWidth="1"/>
    <col min="47" max="47" width="10.6640625" style="18" customWidth="1"/>
    <col min="48" max="48" width="8.83203125" style="17" customWidth="1"/>
  </cols>
  <sheetData>
    <row r="1" spans="1:11" x14ac:dyDescent="0.2">
      <c r="A1" s="39" t="s">
        <v>32</v>
      </c>
    </row>
    <row r="2" spans="1:11" x14ac:dyDescent="0.2">
      <c r="A2" s="31" t="s">
        <v>89</v>
      </c>
      <c r="B2" s="31"/>
      <c r="C2" s="32"/>
      <c r="D2" s="31"/>
      <c r="E2" s="31"/>
      <c r="F2" s="31"/>
      <c r="G2" s="32"/>
      <c r="H2" s="32"/>
      <c r="I2" s="33"/>
      <c r="J2" s="34"/>
      <c r="K2" s="35"/>
    </row>
    <row r="3" spans="1:11" x14ac:dyDescent="0.2">
      <c r="A3" s="31" t="s">
        <v>34</v>
      </c>
      <c r="B3" s="31"/>
      <c r="C3" s="32"/>
      <c r="D3" s="36"/>
      <c r="E3" s="31"/>
      <c r="F3" s="31"/>
      <c r="G3" s="37"/>
      <c r="H3" s="37"/>
      <c r="I3" s="33"/>
      <c r="J3" s="34"/>
      <c r="K3" s="35"/>
    </row>
    <row r="4" spans="1:11" x14ac:dyDescent="0.2">
      <c r="A4" s="31" t="s">
        <v>30</v>
      </c>
      <c r="B4" s="31"/>
      <c r="C4" s="32"/>
      <c r="D4" s="38"/>
      <c r="E4" s="31"/>
      <c r="F4" s="31"/>
      <c r="G4" s="37"/>
      <c r="H4" s="37"/>
      <c r="I4" s="33"/>
      <c r="J4" s="34"/>
      <c r="K4" s="35"/>
    </row>
    <row r="5" spans="1:11" x14ac:dyDescent="0.2">
      <c r="A5" s="31" t="s">
        <v>35</v>
      </c>
      <c r="C5" s="31"/>
      <c r="D5" s="38"/>
      <c r="E5" s="31"/>
      <c r="F5" s="31"/>
      <c r="G5" s="37"/>
      <c r="H5" s="37"/>
      <c r="I5" s="33"/>
      <c r="J5" s="34"/>
      <c r="K5" s="35"/>
    </row>
    <row r="6" spans="1:11" x14ac:dyDescent="0.2">
      <c r="A6" s="31" t="s">
        <v>38</v>
      </c>
      <c r="C6" s="31"/>
      <c r="D6" s="31"/>
      <c r="E6" s="31"/>
      <c r="F6" s="31"/>
      <c r="G6" s="37"/>
      <c r="H6" s="37"/>
      <c r="I6" s="33"/>
      <c r="J6" s="34"/>
      <c r="K6" s="35"/>
    </row>
    <row r="7" spans="1:11" x14ac:dyDescent="0.2">
      <c r="A7" s="32" t="s">
        <v>36</v>
      </c>
      <c r="B7" s="32"/>
      <c r="G7" s="9"/>
      <c r="H7" s="9"/>
    </row>
    <row r="8" spans="1:11" x14ac:dyDescent="0.2">
      <c r="A8" s="32" t="s">
        <v>37</v>
      </c>
      <c r="B8" s="31"/>
      <c r="E8" s="2"/>
      <c r="F8" s="2"/>
      <c r="G8" s="9"/>
      <c r="H8" s="9"/>
    </row>
    <row r="9" spans="1:11" x14ac:dyDescent="0.2">
      <c r="A9" s="31" t="s">
        <v>31</v>
      </c>
      <c r="E9" s="2"/>
      <c r="F9" s="2"/>
      <c r="G9" s="9"/>
      <c r="H9" s="9"/>
    </row>
    <row r="10" spans="1:11" x14ac:dyDescent="0.2">
      <c r="E10" s="2"/>
      <c r="F10" s="2"/>
      <c r="G10" s="9"/>
      <c r="H10" s="9"/>
    </row>
    <row r="11" spans="1:11" x14ac:dyDescent="0.2">
      <c r="E11" s="2"/>
      <c r="F11" s="2"/>
      <c r="G11" s="9"/>
      <c r="H11" s="9"/>
    </row>
    <row r="12" spans="1:11" x14ac:dyDescent="0.2">
      <c r="E12" s="2"/>
      <c r="F12" s="2"/>
      <c r="G12" s="9"/>
      <c r="H12" s="9"/>
    </row>
    <row r="13" spans="1:11" x14ac:dyDescent="0.2">
      <c r="E13" s="2"/>
      <c r="F13" s="2"/>
      <c r="G13" s="9"/>
      <c r="H13" s="9"/>
    </row>
    <row r="14" spans="1:11" x14ac:dyDescent="0.2">
      <c r="E14" s="2"/>
      <c r="F14" s="2"/>
      <c r="G14" s="9"/>
      <c r="H14" s="9"/>
    </row>
    <row r="15" spans="1:11" x14ac:dyDescent="0.2">
      <c r="E15" s="2"/>
      <c r="F15" s="2"/>
      <c r="G15" s="9"/>
      <c r="H15" s="9"/>
    </row>
    <row r="16" spans="1:11" x14ac:dyDescent="0.2">
      <c r="E16" s="2"/>
      <c r="F16" s="2"/>
    </row>
    <row r="17" spans="1:65" x14ac:dyDescent="0.2">
      <c r="E17" s="2"/>
      <c r="F17" s="2"/>
    </row>
    <row r="18" spans="1:65" x14ac:dyDescent="0.2">
      <c r="A18" s="1" t="s">
        <v>0</v>
      </c>
      <c r="B18" s="2"/>
      <c r="C18" t="s">
        <v>6</v>
      </c>
      <c r="D18" s="12"/>
      <c r="E18" s="2"/>
      <c r="F18" s="2"/>
      <c r="O18" t="s">
        <v>2</v>
      </c>
      <c r="P18" s="30" t="s">
        <v>3</v>
      </c>
      <c r="Q18">
        <f t="shared" ref="Q18:AR18" si="0">SUM(Q27:Q68)</f>
        <v>0</v>
      </c>
      <c r="R18">
        <f t="shared" si="0"/>
        <v>0</v>
      </c>
      <c r="S18">
        <f t="shared" si="0"/>
        <v>0</v>
      </c>
      <c r="T18">
        <f t="shared" si="0"/>
        <v>0</v>
      </c>
      <c r="U18">
        <f t="shared" si="0"/>
        <v>0</v>
      </c>
      <c r="V18">
        <f t="shared" si="0"/>
        <v>0</v>
      </c>
      <c r="W18">
        <f t="shared" si="0"/>
        <v>0</v>
      </c>
      <c r="X18">
        <f t="shared" si="0"/>
        <v>0</v>
      </c>
      <c r="Y18">
        <f t="shared" si="0"/>
        <v>0</v>
      </c>
      <c r="Z18">
        <f t="shared" si="0"/>
        <v>0</v>
      </c>
      <c r="AA18">
        <f t="shared" si="0"/>
        <v>0</v>
      </c>
      <c r="AB18">
        <f t="shared" si="0"/>
        <v>0</v>
      </c>
      <c r="AC18">
        <f t="shared" si="0"/>
        <v>7918306747.7583599</v>
      </c>
      <c r="AD18">
        <f t="shared" si="0"/>
        <v>44645877866.218384</v>
      </c>
      <c r="AE18">
        <f t="shared" si="0"/>
        <v>173905544776.97498</v>
      </c>
      <c r="AF18">
        <f t="shared" si="0"/>
        <v>334115076367.46558</v>
      </c>
      <c r="AG18">
        <f t="shared" si="0"/>
        <v>238076277266.94531</v>
      </c>
      <c r="AH18">
        <f t="shared" si="0"/>
        <v>311903933522.52307</v>
      </c>
      <c r="AI18">
        <f t="shared" si="0"/>
        <v>466649692602.25452</v>
      </c>
      <c r="AJ18">
        <f t="shared" si="0"/>
        <v>357555424578.03326</v>
      </c>
      <c r="AK18">
        <f t="shared" si="0"/>
        <v>107187520228.49393</v>
      </c>
      <c r="AL18">
        <f t="shared" si="0"/>
        <v>194585106357.28369</v>
      </c>
      <c r="AM18">
        <f t="shared" si="0"/>
        <v>212683892077.28159</v>
      </c>
      <c r="AN18">
        <f t="shared" si="0"/>
        <v>57016717330.012451</v>
      </c>
      <c r="AO18">
        <f t="shared" si="0"/>
        <v>0</v>
      </c>
      <c r="AP18">
        <f t="shared" si="0"/>
        <v>0</v>
      </c>
      <c r="AQ18">
        <f t="shared" si="0"/>
        <v>0</v>
      </c>
      <c r="AR18">
        <f t="shared" si="0"/>
        <v>0</v>
      </c>
      <c r="AT18" s="19">
        <f>SUM(Q18:AR18)</f>
        <v>2506243369721.2451</v>
      </c>
      <c r="AU18" s="17" t="s">
        <v>3</v>
      </c>
    </row>
    <row r="19" spans="1:65" x14ac:dyDescent="0.2">
      <c r="A19" s="3" t="s">
        <v>1</v>
      </c>
      <c r="B19" s="2"/>
      <c r="C19" s="5">
        <v>25</v>
      </c>
      <c r="D19" s="25">
        <f>273+C19</f>
        <v>298</v>
      </c>
      <c r="E19" s="2"/>
      <c r="F19" s="2"/>
      <c r="P19" s="30" t="s">
        <v>4</v>
      </c>
      <c r="Q19">
        <f t="shared" ref="Q19:AR19" si="1">Q18/$AT$18</f>
        <v>0</v>
      </c>
      <c r="R19">
        <f t="shared" si="1"/>
        <v>0</v>
      </c>
      <c r="S19">
        <f t="shared" si="1"/>
        <v>0</v>
      </c>
      <c r="T19">
        <f t="shared" si="1"/>
        <v>0</v>
      </c>
      <c r="U19">
        <f t="shared" si="1"/>
        <v>0</v>
      </c>
      <c r="V19">
        <f t="shared" si="1"/>
        <v>0</v>
      </c>
      <c r="W19">
        <f t="shared" si="1"/>
        <v>0</v>
      </c>
      <c r="X19">
        <f t="shared" si="1"/>
        <v>0</v>
      </c>
      <c r="Y19">
        <f t="shared" si="1"/>
        <v>0</v>
      </c>
      <c r="Z19">
        <f t="shared" si="1"/>
        <v>0</v>
      </c>
      <c r="AA19">
        <f t="shared" si="1"/>
        <v>0</v>
      </c>
      <c r="AB19">
        <f t="shared" si="1"/>
        <v>0</v>
      </c>
      <c r="AC19">
        <f t="shared" si="1"/>
        <v>3.1594324970280387E-3</v>
      </c>
      <c r="AD19">
        <f t="shared" si="1"/>
        <v>1.7813863731511472E-2</v>
      </c>
      <c r="AE19">
        <f t="shared" si="1"/>
        <v>6.9388929613933489E-2</v>
      </c>
      <c r="AF19">
        <f t="shared" si="1"/>
        <v>0.13331310135480867</v>
      </c>
      <c r="AG19">
        <f t="shared" si="1"/>
        <v>9.4993279640446557E-2</v>
      </c>
      <c r="AH19">
        <f t="shared" si="1"/>
        <v>0.1244507765250325</v>
      </c>
      <c r="AI19">
        <f t="shared" si="1"/>
        <v>0.18619488364139083</v>
      </c>
      <c r="AJ19">
        <f t="shared" si="1"/>
        <v>0.14266588348832304</v>
      </c>
      <c r="AK19">
        <f t="shared" si="1"/>
        <v>4.2768201014898158E-2</v>
      </c>
      <c r="AL19">
        <f t="shared" si="1"/>
        <v>7.7640148083035626E-2</v>
      </c>
      <c r="AM19">
        <f t="shared" si="1"/>
        <v>8.4861627823852231E-2</v>
      </c>
      <c r="AN19">
        <f t="shared" si="1"/>
        <v>2.2749872585739385E-2</v>
      </c>
      <c r="AO19">
        <f t="shared" si="1"/>
        <v>0</v>
      </c>
      <c r="AP19">
        <f t="shared" si="1"/>
        <v>0</v>
      </c>
      <c r="AQ19">
        <f t="shared" si="1"/>
        <v>0</v>
      </c>
      <c r="AR19">
        <f t="shared" si="1"/>
        <v>0</v>
      </c>
    </row>
    <row r="20" spans="1:65" x14ac:dyDescent="0.2">
      <c r="A20" s="4" t="s">
        <v>27</v>
      </c>
      <c r="B20" s="2"/>
      <c r="C20" s="6" t="s">
        <v>11</v>
      </c>
      <c r="D20" s="26" t="s">
        <v>12</v>
      </c>
      <c r="E20" s="2"/>
      <c r="F20" s="2"/>
      <c r="AT20" s="17" t="s">
        <v>24</v>
      </c>
      <c r="AV20" s="17" t="s">
        <v>23</v>
      </c>
    </row>
    <row r="21" spans="1:65" x14ac:dyDescent="0.2">
      <c r="C21" s="23" t="s">
        <v>26</v>
      </c>
      <c r="D21" s="14"/>
      <c r="E21" s="2"/>
      <c r="F21" s="2"/>
      <c r="P21" s="30" t="s">
        <v>5</v>
      </c>
      <c r="Q21">
        <f t="shared" ref="Q21:AR21" si="2">Q19*$C$22</f>
        <v>0</v>
      </c>
      <c r="R21">
        <f t="shared" si="2"/>
        <v>0</v>
      </c>
      <c r="S21">
        <f t="shared" si="2"/>
        <v>0</v>
      </c>
      <c r="T21">
        <f t="shared" si="2"/>
        <v>0</v>
      </c>
      <c r="U21">
        <f t="shared" si="2"/>
        <v>0</v>
      </c>
      <c r="V21">
        <f t="shared" si="2"/>
        <v>0</v>
      </c>
      <c r="W21">
        <f t="shared" si="2"/>
        <v>0</v>
      </c>
      <c r="X21">
        <f t="shared" si="2"/>
        <v>0</v>
      </c>
      <c r="Y21">
        <f t="shared" si="2"/>
        <v>0</v>
      </c>
      <c r="Z21">
        <f t="shared" si="2"/>
        <v>0</v>
      </c>
      <c r="AA21">
        <f t="shared" si="2"/>
        <v>0</v>
      </c>
      <c r="AB21">
        <f t="shared" si="2"/>
        <v>0</v>
      </c>
      <c r="AC21">
        <f t="shared" si="2"/>
        <v>9.4782974910841158E-2</v>
      </c>
      <c r="AD21">
        <f t="shared" si="2"/>
        <v>0.53441591194534421</v>
      </c>
      <c r="AE21">
        <f t="shared" si="2"/>
        <v>2.0816678884180049</v>
      </c>
      <c r="AF21">
        <f t="shared" si="2"/>
        <v>3.9993930406442599</v>
      </c>
      <c r="AG21">
        <f t="shared" si="2"/>
        <v>2.8497983892133969</v>
      </c>
      <c r="AH21">
        <f t="shared" si="2"/>
        <v>3.7335232957509752</v>
      </c>
      <c r="AI21">
        <f t="shared" si="2"/>
        <v>5.5858465092417253</v>
      </c>
      <c r="AJ21">
        <f t="shared" si="2"/>
        <v>4.2799765046496914</v>
      </c>
      <c r="AK21">
        <f t="shared" si="2"/>
        <v>1.2830460304469447</v>
      </c>
      <c r="AL21">
        <f t="shared" si="2"/>
        <v>2.3292044424910689</v>
      </c>
      <c r="AM21">
        <f t="shared" si="2"/>
        <v>2.5458488347155668</v>
      </c>
      <c r="AN21">
        <f t="shared" si="2"/>
        <v>0.68249617757218151</v>
      </c>
      <c r="AO21">
        <f t="shared" si="2"/>
        <v>0</v>
      </c>
      <c r="AP21">
        <f t="shared" si="2"/>
        <v>0</v>
      </c>
      <c r="AQ21">
        <f t="shared" si="2"/>
        <v>0</v>
      </c>
      <c r="AR21">
        <f t="shared" si="2"/>
        <v>0</v>
      </c>
      <c r="AT21" s="17">
        <f>C22</f>
        <v>30</v>
      </c>
      <c r="AU21" s="18" t="s">
        <v>25</v>
      </c>
      <c r="AV21" s="17">
        <v>100</v>
      </c>
    </row>
    <row r="22" spans="1:65" x14ac:dyDescent="0.2">
      <c r="C22" s="5">
        <v>30</v>
      </c>
      <c r="D22" s="12"/>
      <c r="E22" s="2"/>
      <c r="F22" s="2"/>
      <c r="G22" s="9"/>
      <c r="H22" s="9"/>
      <c r="P22" s="30" t="s">
        <v>7</v>
      </c>
      <c r="Q22">
        <f t="shared" ref="Q22:AR22" si="3">Q$21*$C$22/($C$22+10^(Q$26))</f>
        <v>0</v>
      </c>
      <c r="R22">
        <f t="shared" si="3"/>
        <v>0</v>
      </c>
      <c r="S22">
        <f t="shared" si="3"/>
        <v>0</v>
      </c>
      <c r="T22">
        <f t="shared" si="3"/>
        <v>0</v>
      </c>
      <c r="U22">
        <f t="shared" si="3"/>
        <v>0</v>
      </c>
      <c r="V22">
        <f t="shared" si="3"/>
        <v>0</v>
      </c>
      <c r="W22">
        <f t="shared" si="3"/>
        <v>0</v>
      </c>
      <c r="X22">
        <f t="shared" si="3"/>
        <v>0</v>
      </c>
      <c r="Y22">
        <f t="shared" si="3"/>
        <v>0</v>
      </c>
      <c r="Z22">
        <f t="shared" si="3"/>
        <v>0</v>
      </c>
      <c r="AA22">
        <f t="shared" si="3"/>
        <v>0</v>
      </c>
      <c r="AB22">
        <f t="shared" si="3"/>
        <v>0</v>
      </c>
      <c r="AC22">
        <f t="shared" si="3"/>
        <v>9.478294331652673E-2</v>
      </c>
      <c r="AD22">
        <f t="shared" si="3"/>
        <v>0.53441413056490894</v>
      </c>
      <c r="AE22">
        <f t="shared" si="3"/>
        <v>2.0815985018012784</v>
      </c>
      <c r="AF22">
        <f t="shared" si="3"/>
        <v>3.99806035385964</v>
      </c>
      <c r="AG22">
        <f t="shared" si="3"/>
        <v>2.8403306204784684</v>
      </c>
      <c r="AH22">
        <f t="shared" si="3"/>
        <v>3.6130870604041694</v>
      </c>
      <c r="AI22">
        <f t="shared" si="3"/>
        <v>4.1893848819312947</v>
      </c>
      <c r="AJ22">
        <f t="shared" si="3"/>
        <v>0.98768688568839025</v>
      </c>
      <c r="AK22">
        <f t="shared" si="3"/>
        <v>3.7370272731464413E-2</v>
      </c>
      <c r="AL22">
        <f t="shared" si="3"/>
        <v>6.9667131879094782E-3</v>
      </c>
      <c r="AM22">
        <f t="shared" si="3"/>
        <v>7.63525592736849E-4</v>
      </c>
      <c r="AN22">
        <f t="shared" si="3"/>
        <v>2.0474271099032475E-5</v>
      </c>
      <c r="AO22">
        <f t="shared" si="3"/>
        <v>0</v>
      </c>
      <c r="AP22">
        <f t="shared" si="3"/>
        <v>0</v>
      </c>
      <c r="AQ22">
        <f t="shared" si="3"/>
        <v>0</v>
      </c>
      <c r="AR22">
        <f t="shared" si="3"/>
        <v>0</v>
      </c>
      <c r="AT22" s="19">
        <f>SUM(Q22:AO22)</f>
        <v>18.38446636382789</v>
      </c>
      <c r="AU22" s="17" t="s">
        <v>8</v>
      </c>
      <c r="AV22" s="22">
        <f>AT22/C$22*100</f>
        <v>61.281554546092963</v>
      </c>
    </row>
    <row r="23" spans="1:65" x14ac:dyDescent="0.2">
      <c r="C23" s="24" t="s">
        <v>24</v>
      </c>
      <c r="D23" s="14"/>
      <c r="E23" s="2"/>
      <c r="F23" s="2"/>
      <c r="G23" s="9"/>
      <c r="H23" s="9"/>
      <c r="I23" s="10"/>
      <c r="P23" s="30" t="s">
        <v>9</v>
      </c>
      <c r="Q23">
        <f t="shared" ref="Q23:AR23" si="4">Q21-Q22</f>
        <v>0</v>
      </c>
      <c r="R23">
        <f t="shared" si="4"/>
        <v>0</v>
      </c>
      <c r="S23">
        <f t="shared" si="4"/>
        <v>0</v>
      </c>
      <c r="T23">
        <f t="shared" si="4"/>
        <v>0</v>
      </c>
      <c r="U23">
        <f t="shared" si="4"/>
        <v>0</v>
      </c>
      <c r="V23">
        <f t="shared" si="4"/>
        <v>0</v>
      </c>
      <c r="W23">
        <f t="shared" si="4"/>
        <v>0</v>
      </c>
      <c r="X23">
        <f t="shared" si="4"/>
        <v>0</v>
      </c>
      <c r="Y23">
        <f t="shared" si="4"/>
        <v>0</v>
      </c>
      <c r="Z23">
        <f t="shared" si="4"/>
        <v>0</v>
      </c>
      <c r="AA23">
        <f t="shared" si="4"/>
        <v>0</v>
      </c>
      <c r="AB23">
        <f t="shared" si="4"/>
        <v>0</v>
      </c>
      <c r="AC23">
        <f t="shared" si="4"/>
        <v>3.159431442856242E-8</v>
      </c>
      <c r="AD23">
        <f t="shared" si="4"/>
        <v>1.7813804352728724E-6</v>
      </c>
      <c r="AE23">
        <f t="shared" si="4"/>
        <v>6.938661672650781E-5</v>
      </c>
      <c r="AF23">
        <f t="shared" si="4"/>
        <v>1.3326867846199519E-3</v>
      </c>
      <c r="AG23">
        <f t="shared" si="4"/>
        <v>9.4677687349284945E-3</v>
      </c>
      <c r="AH23">
        <f t="shared" si="4"/>
        <v>0.12043623534680581</v>
      </c>
      <c r="AI23">
        <f t="shared" si="4"/>
        <v>1.3964616273104307</v>
      </c>
      <c r="AJ23">
        <f t="shared" si="4"/>
        <v>3.2922896189613011</v>
      </c>
      <c r="AK23">
        <f t="shared" si="4"/>
        <v>1.2456757577154802</v>
      </c>
      <c r="AL23">
        <f t="shared" si="4"/>
        <v>2.3222377293031595</v>
      </c>
      <c r="AM23">
        <f t="shared" si="4"/>
        <v>2.5450853091228298</v>
      </c>
      <c r="AN23">
        <f t="shared" si="4"/>
        <v>0.68247570330108243</v>
      </c>
      <c r="AO23">
        <f t="shared" si="4"/>
        <v>0</v>
      </c>
      <c r="AP23">
        <f t="shared" si="4"/>
        <v>0</v>
      </c>
      <c r="AQ23">
        <f t="shared" si="4"/>
        <v>0</v>
      </c>
      <c r="AR23">
        <f t="shared" si="4"/>
        <v>0</v>
      </c>
      <c r="AT23" s="19">
        <f>SUM(Q23:AO23)</f>
        <v>11.615533636172113</v>
      </c>
      <c r="AU23" s="17" t="s">
        <v>10</v>
      </c>
      <c r="AV23" s="22">
        <f>AT23/C$22*100</f>
        <v>38.718445453907044</v>
      </c>
    </row>
    <row r="24" spans="1:65" x14ac:dyDescent="0.2">
      <c r="AT24" s="20"/>
      <c r="AU24" s="21"/>
      <c r="AV24" s="20"/>
      <c r="AW24" s="2"/>
    </row>
    <row r="25" spans="1:65" x14ac:dyDescent="0.2">
      <c r="Q25" t="s">
        <v>13</v>
      </c>
      <c r="R25" t="s">
        <v>13</v>
      </c>
      <c r="S25" t="s">
        <v>13</v>
      </c>
      <c r="T25" t="s">
        <v>13</v>
      </c>
      <c r="U25" t="s">
        <v>13</v>
      </c>
      <c r="V25" t="s">
        <v>13</v>
      </c>
      <c r="W25" t="s">
        <v>13</v>
      </c>
      <c r="X25" t="s">
        <v>13</v>
      </c>
      <c r="Y25" t="s">
        <v>13</v>
      </c>
      <c r="Z25" t="s">
        <v>13</v>
      </c>
      <c r="AA25" t="s">
        <v>13</v>
      </c>
      <c r="AB25" t="s">
        <v>13</v>
      </c>
      <c r="AC25" t="s">
        <v>13</v>
      </c>
      <c r="AD25" t="s">
        <v>13</v>
      </c>
      <c r="AE25" t="s">
        <v>13</v>
      </c>
      <c r="AF25" t="s">
        <v>13</v>
      </c>
      <c r="AG25" t="s">
        <v>13</v>
      </c>
      <c r="AH25" t="s">
        <v>13</v>
      </c>
      <c r="AI25" t="s">
        <v>13</v>
      </c>
      <c r="AJ25" t="s">
        <v>13</v>
      </c>
      <c r="AK25" t="s">
        <v>13</v>
      </c>
      <c r="AL25" t="s">
        <v>13</v>
      </c>
      <c r="AM25" t="s">
        <v>13</v>
      </c>
      <c r="AN25" t="s">
        <v>13</v>
      </c>
      <c r="AO25" t="s">
        <v>13</v>
      </c>
      <c r="AP25" t="s">
        <v>13</v>
      </c>
      <c r="AQ25" t="s">
        <v>13</v>
      </c>
      <c r="AR25" t="s">
        <v>13</v>
      </c>
      <c r="AT25" s="21"/>
      <c r="AU25" s="21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"/>
      <c r="BL25" s="21"/>
      <c r="BM25" s="2"/>
    </row>
    <row r="26" spans="1:65" ht="16" customHeight="1" x14ac:dyDescent="0.25">
      <c r="A26" s="1" t="s">
        <v>33</v>
      </c>
      <c r="B26" s="1" t="s">
        <v>14</v>
      </c>
      <c r="C26" s="1" t="s">
        <v>11</v>
      </c>
      <c r="D26" s="1" t="s">
        <v>15</v>
      </c>
      <c r="E26" s="1" t="s">
        <v>82</v>
      </c>
      <c r="F26" s="1" t="s">
        <v>16</v>
      </c>
      <c r="G26" s="13" t="s">
        <v>28</v>
      </c>
      <c r="H26" s="3" t="s">
        <v>17</v>
      </c>
      <c r="I26" s="8" t="s">
        <v>29</v>
      </c>
      <c r="J26" s="28" t="s">
        <v>19</v>
      </c>
      <c r="K26" s="13" t="s">
        <v>18</v>
      </c>
      <c r="L26" s="16" t="s">
        <v>20</v>
      </c>
      <c r="M26" s="4" t="s">
        <v>21</v>
      </c>
      <c r="N26" s="4" t="s">
        <v>22</v>
      </c>
      <c r="Q26">
        <v>-17</v>
      </c>
      <c r="R26">
        <f t="shared" ref="R26:AO26" si="5">Q26+1</f>
        <v>-16</v>
      </c>
      <c r="S26">
        <f t="shared" si="5"/>
        <v>-15</v>
      </c>
      <c r="T26">
        <f>S26+1</f>
        <v>-14</v>
      </c>
      <c r="U26">
        <f t="shared" si="5"/>
        <v>-13</v>
      </c>
      <c r="V26">
        <f t="shared" si="5"/>
        <v>-12</v>
      </c>
      <c r="W26">
        <f t="shared" si="5"/>
        <v>-11</v>
      </c>
      <c r="X26">
        <f t="shared" si="5"/>
        <v>-10</v>
      </c>
      <c r="Y26">
        <f t="shared" si="5"/>
        <v>-9</v>
      </c>
      <c r="Z26">
        <f t="shared" si="5"/>
        <v>-8</v>
      </c>
      <c r="AA26">
        <f t="shared" si="5"/>
        <v>-7</v>
      </c>
      <c r="AB26">
        <f t="shared" si="5"/>
        <v>-6</v>
      </c>
      <c r="AC26">
        <f t="shared" si="5"/>
        <v>-5</v>
      </c>
      <c r="AD26">
        <f t="shared" si="5"/>
        <v>-4</v>
      </c>
      <c r="AE26">
        <f t="shared" si="5"/>
        <v>-3</v>
      </c>
      <c r="AF26">
        <f t="shared" si="5"/>
        <v>-2</v>
      </c>
      <c r="AG26">
        <f t="shared" si="5"/>
        <v>-1</v>
      </c>
      <c r="AH26">
        <f t="shared" si="5"/>
        <v>0</v>
      </c>
      <c r="AI26">
        <f t="shared" si="5"/>
        <v>1</v>
      </c>
      <c r="AJ26">
        <f t="shared" si="5"/>
        <v>2</v>
      </c>
      <c r="AK26">
        <f t="shared" si="5"/>
        <v>3</v>
      </c>
      <c r="AL26">
        <f t="shared" si="5"/>
        <v>4</v>
      </c>
      <c r="AM26">
        <f t="shared" si="5"/>
        <v>5</v>
      </c>
      <c r="AN26">
        <f t="shared" si="5"/>
        <v>6</v>
      </c>
      <c r="AO26">
        <f t="shared" si="5"/>
        <v>7</v>
      </c>
      <c r="AP26">
        <v>8</v>
      </c>
      <c r="AQ26">
        <v>9</v>
      </c>
      <c r="AR26">
        <v>10</v>
      </c>
      <c r="AT26" s="21"/>
      <c r="AU26" s="21"/>
      <c r="AV26" s="21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1"/>
      <c r="BM26" s="2"/>
    </row>
    <row r="27" spans="1:65" s="2" customFormat="1" x14ac:dyDescent="0.2">
      <c r="A27" s="42"/>
      <c r="B27" s="40" t="s">
        <v>39</v>
      </c>
      <c r="C27">
        <v>18</v>
      </c>
      <c r="D27">
        <v>34</v>
      </c>
      <c r="E27">
        <v>0</v>
      </c>
      <c r="F27">
        <v>2</v>
      </c>
      <c r="G27">
        <v>1221653250.5102</v>
      </c>
      <c r="H27" s="2">
        <f t="shared" ref="H27:H68" si="6">12*C27+1*D27+14*E27+16*F27</f>
        <v>282</v>
      </c>
      <c r="I27" s="10">
        <f t="shared" ref="I27:I68" si="7">G27*H27</f>
        <v>344506216643.8764</v>
      </c>
      <c r="J27" s="29">
        <f>0.21/(C27+D27/4-F27/2)</f>
        <v>8.2352941176470577E-3</v>
      </c>
      <c r="K27" s="14">
        <v>560</v>
      </c>
      <c r="L27" s="11">
        <v>82</v>
      </c>
      <c r="M27" s="9">
        <f t="shared" ref="M27:M68" si="8">J27*EXP(-(L27*1000/8.3144598)*(1/D$19-1/K27))</f>
        <v>1.5529649233328794E-9</v>
      </c>
      <c r="N27" s="10">
        <f t="shared" ref="N27:N68" si="9">LOG(M27*H27/(0.082057338*D$19)*1000000000)</f>
        <v>1.2530770666862738</v>
      </c>
      <c r="O27" s="10"/>
      <c r="Q27" s="2">
        <f t="shared" ref="Q27:AF42" si="10">IF($N27&gt;Q$26,IF($N27&lt;R$26,$I27,),)</f>
        <v>0</v>
      </c>
      <c r="R27" s="2">
        <f t="shared" si="10"/>
        <v>0</v>
      </c>
      <c r="S27" s="2">
        <f t="shared" si="10"/>
        <v>0</v>
      </c>
      <c r="T27" s="2">
        <f t="shared" si="10"/>
        <v>0</v>
      </c>
      <c r="U27" s="2">
        <f t="shared" si="10"/>
        <v>0</v>
      </c>
      <c r="V27" s="2">
        <f t="shared" si="10"/>
        <v>0</v>
      </c>
      <c r="W27" s="2">
        <f t="shared" si="10"/>
        <v>0</v>
      </c>
      <c r="X27" s="2">
        <f t="shared" si="10"/>
        <v>0</v>
      </c>
      <c r="Y27" s="2">
        <f t="shared" si="10"/>
        <v>0</v>
      </c>
      <c r="Z27" s="2">
        <f t="shared" si="10"/>
        <v>0</v>
      </c>
      <c r="AA27" s="2">
        <f t="shared" si="10"/>
        <v>0</v>
      </c>
      <c r="AB27" s="2">
        <f t="shared" si="10"/>
        <v>0</v>
      </c>
      <c r="AC27" s="2">
        <f t="shared" si="10"/>
        <v>0</v>
      </c>
      <c r="AD27" s="2">
        <f t="shared" si="10"/>
        <v>0</v>
      </c>
      <c r="AE27" s="2">
        <f t="shared" si="10"/>
        <v>0</v>
      </c>
      <c r="AF27" s="2">
        <f t="shared" si="10"/>
        <v>0</v>
      </c>
      <c r="AG27" s="2">
        <f t="shared" ref="AG27:AR42" si="11">IF($N27&gt;AG$26,IF($N27&lt;AH$26,$I27,),)</f>
        <v>0</v>
      </c>
      <c r="AH27" s="2">
        <f t="shared" si="11"/>
        <v>0</v>
      </c>
      <c r="AI27" s="2">
        <f t="shared" si="11"/>
        <v>344506216643.8764</v>
      </c>
      <c r="AJ27" s="2">
        <f t="shared" si="11"/>
        <v>0</v>
      </c>
      <c r="AK27" s="2">
        <f t="shared" si="11"/>
        <v>0</v>
      </c>
      <c r="AL27" s="2">
        <f t="shared" si="11"/>
        <v>0</v>
      </c>
      <c r="AM27" s="2">
        <f t="shared" si="11"/>
        <v>0</v>
      </c>
      <c r="AN27" s="2">
        <f t="shared" si="11"/>
        <v>0</v>
      </c>
      <c r="AO27" s="2">
        <f t="shared" si="11"/>
        <v>0</v>
      </c>
      <c r="AP27" s="2">
        <f t="shared" si="11"/>
        <v>0</v>
      </c>
      <c r="AQ27" s="2">
        <f t="shared" si="11"/>
        <v>0</v>
      </c>
      <c r="AR27" s="2">
        <f t="shared" si="11"/>
        <v>0</v>
      </c>
      <c r="AT27" s="20"/>
      <c r="AU27" s="21"/>
      <c r="AV27" s="20"/>
      <c r="BL27" s="21"/>
    </row>
    <row r="28" spans="1:65" s="2" customFormat="1" x14ac:dyDescent="0.2">
      <c r="A28" s="42"/>
      <c r="B28" s="43" t="s">
        <v>40</v>
      </c>
      <c r="C28" s="41">
        <v>16</v>
      </c>
      <c r="D28" s="41">
        <v>30</v>
      </c>
      <c r="E28" s="41">
        <v>0</v>
      </c>
      <c r="F28" s="41">
        <v>3</v>
      </c>
      <c r="G28">
        <v>1158055244.4700601</v>
      </c>
      <c r="H28" s="2">
        <f t="shared" si="6"/>
        <v>270</v>
      </c>
      <c r="I28" s="10">
        <f t="shared" si="7"/>
        <v>312674916006.91626</v>
      </c>
      <c r="J28" s="29">
        <f t="shared" ref="J28:J68" si="12">0.21/(C28+D28/4-F28/2)</f>
        <v>9.5454545454545445E-3</v>
      </c>
      <c r="K28" s="14">
        <v>630</v>
      </c>
      <c r="L28" s="11">
        <v>65</v>
      </c>
      <c r="M28" s="9">
        <f t="shared" si="8"/>
        <v>9.4566718502418944E-9</v>
      </c>
      <c r="N28" s="10">
        <f t="shared" si="9"/>
        <v>2.018768395183836</v>
      </c>
      <c r="O28" s="10"/>
      <c r="Q28" s="2">
        <f t="shared" si="10"/>
        <v>0</v>
      </c>
      <c r="R28" s="2">
        <f t="shared" si="10"/>
        <v>0</v>
      </c>
      <c r="S28" s="2">
        <f t="shared" si="10"/>
        <v>0</v>
      </c>
      <c r="T28" s="2">
        <f t="shared" si="10"/>
        <v>0</v>
      </c>
      <c r="U28" s="2">
        <f t="shared" si="10"/>
        <v>0</v>
      </c>
      <c r="V28" s="2">
        <f t="shared" si="10"/>
        <v>0</v>
      </c>
      <c r="W28" s="2">
        <f t="shared" si="10"/>
        <v>0</v>
      </c>
      <c r="X28" s="2">
        <f t="shared" si="10"/>
        <v>0</v>
      </c>
      <c r="Y28" s="2">
        <f t="shared" si="10"/>
        <v>0</v>
      </c>
      <c r="Z28" s="2">
        <f t="shared" si="10"/>
        <v>0</v>
      </c>
      <c r="AA28" s="2">
        <f t="shared" si="10"/>
        <v>0</v>
      </c>
      <c r="AB28" s="2">
        <f t="shared" si="10"/>
        <v>0</v>
      </c>
      <c r="AC28" s="2">
        <f t="shared" si="10"/>
        <v>0</v>
      </c>
      <c r="AD28" s="2">
        <f t="shared" si="10"/>
        <v>0</v>
      </c>
      <c r="AE28" s="2">
        <f t="shared" si="10"/>
        <v>0</v>
      </c>
      <c r="AF28" s="2">
        <f t="shared" si="10"/>
        <v>0</v>
      </c>
      <c r="AG28" s="2">
        <f t="shared" si="11"/>
        <v>0</v>
      </c>
      <c r="AH28" s="2">
        <f t="shared" si="11"/>
        <v>0</v>
      </c>
      <c r="AI28" s="2">
        <f t="shared" si="11"/>
        <v>0</v>
      </c>
      <c r="AJ28" s="2">
        <f t="shared" si="11"/>
        <v>312674916006.91626</v>
      </c>
      <c r="AK28" s="2">
        <f t="shared" si="11"/>
        <v>0</v>
      </c>
      <c r="AL28" s="2">
        <f t="shared" si="11"/>
        <v>0</v>
      </c>
      <c r="AM28" s="2">
        <f t="shared" si="11"/>
        <v>0</v>
      </c>
      <c r="AN28" s="2">
        <f t="shared" si="11"/>
        <v>0</v>
      </c>
      <c r="AO28" s="2">
        <f t="shared" si="11"/>
        <v>0</v>
      </c>
      <c r="AP28" s="2">
        <f t="shared" si="11"/>
        <v>0</v>
      </c>
      <c r="AQ28" s="2">
        <f t="shared" si="11"/>
        <v>0</v>
      </c>
      <c r="AR28" s="2">
        <f t="shared" si="11"/>
        <v>0</v>
      </c>
      <c r="AT28" s="20"/>
      <c r="AU28" s="21"/>
      <c r="AV28" s="20"/>
    </row>
    <row r="29" spans="1:65" s="2" customFormat="1" x14ac:dyDescent="0.2">
      <c r="A29" s="42"/>
      <c r="B29" s="40" t="s">
        <v>41</v>
      </c>
      <c r="C29">
        <v>7</v>
      </c>
      <c r="D29">
        <v>6</v>
      </c>
      <c r="E29">
        <v>0</v>
      </c>
      <c r="F29">
        <v>2</v>
      </c>
      <c r="G29">
        <v>898353051.02804303</v>
      </c>
      <c r="H29" s="2">
        <f t="shared" si="6"/>
        <v>122</v>
      </c>
      <c r="I29" s="10">
        <f t="shared" si="7"/>
        <v>109599072225.42125</v>
      </c>
      <c r="J29" s="29">
        <f t="shared" si="12"/>
        <v>2.8000000000000001E-2</v>
      </c>
      <c r="K29" s="14">
        <v>570</v>
      </c>
      <c r="L29" s="11">
        <v>90.788880000000006</v>
      </c>
      <c r="M29" s="9">
        <f t="shared" si="8"/>
        <v>7.1339609685136681E-10</v>
      </c>
      <c r="N29" s="10">
        <f t="shared" si="9"/>
        <v>0.55135687145657042</v>
      </c>
      <c r="O29" s="10"/>
      <c r="Q29" s="2">
        <f t="shared" si="10"/>
        <v>0</v>
      </c>
      <c r="R29" s="2">
        <f t="shared" si="10"/>
        <v>0</v>
      </c>
      <c r="S29" s="2">
        <f t="shared" si="10"/>
        <v>0</v>
      </c>
      <c r="T29" s="2">
        <f t="shared" si="10"/>
        <v>0</v>
      </c>
      <c r="U29" s="2">
        <f t="shared" si="10"/>
        <v>0</v>
      </c>
      <c r="V29" s="2">
        <f t="shared" si="10"/>
        <v>0</v>
      </c>
      <c r="W29" s="2">
        <f t="shared" si="10"/>
        <v>0</v>
      </c>
      <c r="X29" s="2">
        <f t="shared" si="10"/>
        <v>0</v>
      </c>
      <c r="Y29" s="2">
        <f t="shared" si="10"/>
        <v>0</v>
      </c>
      <c r="Z29" s="2">
        <f t="shared" si="10"/>
        <v>0</v>
      </c>
      <c r="AA29" s="2">
        <f t="shared" si="10"/>
        <v>0</v>
      </c>
      <c r="AB29" s="2">
        <f t="shared" si="10"/>
        <v>0</v>
      </c>
      <c r="AC29" s="2">
        <f t="shared" si="10"/>
        <v>0</v>
      </c>
      <c r="AD29" s="2">
        <f t="shared" si="10"/>
        <v>0</v>
      </c>
      <c r="AE29" s="2">
        <f t="shared" si="10"/>
        <v>0</v>
      </c>
      <c r="AF29" s="2">
        <f t="shared" si="10"/>
        <v>0</v>
      </c>
      <c r="AG29" s="2">
        <f t="shared" si="11"/>
        <v>0</v>
      </c>
      <c r="AH29" s="2">
        <f t="shared" si="11"/>
        <v>109599072225.42125</v>
      </c>
      <c r="AI29" s="2">
        <f t="shared" si="11"/>
        <v>0</v>
      </c>
      <c r="AJ29" s="2">
        <f t="shared" si="11"/>
        <v>0</v>
      </c>
      <c r="AK29" s="2">
        <f t="shared" si="11"/>
        <v>0</v>
      </c>
      <c r="AL29" s="2">
        <f t="shared" si="11"/>
        <v>0</v>
      </c>
      <c r="AM29" s="2">
        <f t="shared" si="11"/>
        <v>0</v>
      </c>
      <c r="AN29" s="2">
        <f t="shared" si="11"/>
        <v>0</v>
      </c>
      <c r="AO29" s="2">
        <f t="shared" si="11"/>
        <v>0</v>
      </c>
      <c r="AP29" s="2">
        <f t="shared" si="11"/>
        <v>0</v>
      </c>
      <c r="AQ29" s="2">
        <f t="shared" si="11"/>
        <v>0</v>
      </c>
      <c r="AR29" s="2">
        <f t="shared" si="11"/>
        <v>0</v>
      </c>
      <c r="AT29" s="20"/>
      <c r="AU29" s="21"/>
      <c r="AV29" s="20"/>
    </row>
    <row r="30" spans="1:65" s="2" customFormat="1" x14ac:dyDescent="0.2">
      <c r="A30" s="42"/>
      <c r="B30" s="43" t="s">
        <v>42</v>
      </c>
      <c r="C30" s="41">
        <v>34</v>
      </c>
      <c r="D30" s="41">
        <v>68</v>
      </c>
      <c r="E30" s="41">
        <v>0</v>
      </c>
      <c r="F30" s="41">
        <v>4</v>
      </c>
      <c r="G30">
        <v>403151779.25474799</v>
      </c>
      <c r="H30" s="2">
        <f t="shared" si="6"/>
        <v>540</v>
      </c>
      <c r="I30" s="10">
        <f t="shared" si="7"/>
        <v>217701960797.5639</v>
      </c>
      <c r="J30" s="29">
        <f t="shared" si="12"/>
        <v>4.2857142857142859E-3</v>
      </c>
      <c r="K30" s="14">
        <v>602</v>
      </c>
      <c r="L30" s="11">
        <v>109.129564</v>
      </c>
      <c r="M30" s="9">
        <f t="shared" si="8"/>
        <v>9.3874629750252918E-13</v>
      </c>
      <c r="N30" s="10">
        <f t="shared" si="9"/>
        <v>-1.6833916911621947</v>
      </c>
      <c r="O30" s="10"/>
      <c r="Q30" s="2">
        <f t="shared" si="10"/>
        <v>0</v>
      </c>
      <c r="R30" s="2">
        <f t="shared" si="10"/>
        <v>0</v>
      </c>
      <c r="S30" s="2">
        <f t="shared" si="10"/>
        <v>0</v>
      </c>
      <c r="T30" s="2">
        <f t="shared" si="10"/>
        <v>0</v>
      </c>
      <c r="U30" s="2">
        <f t="shared" si="10"/>
        <v>0</v>
      </c>
      <c r="V30" s="2">
        <f t="shared" si="10"/>
        <v>0</v>
      </c>
      <c r="W30" s="2">
        <f t="shared" si="10"/>
        <v>0</v>
      </c>
      <c r="X30" s="2">
        <f t="shared" si="10"/>
        <v>0</v>
      </c>
      <c r="Y30" s="2">
        <f t="shared" si="10"/>
        <v>0</v>
      </c>
      <c r="Z30" s="2">
        <f t="shared" si="10"/>
        <v>0</v>
      </c>
      <c r="AA30" s="2">
        <f t="shared" si="10"/>
        <v>0</v>
      </c>
      <c r="AB30" s="2">
        <f t="shared" si="10"/>
        <v>0</v>
      </c>
      <c r="AC30" s="2">
        <f t="shared" si="10"/>
        <v>0</v>
      </c>
      <c r="AD30" s="2">
        <f t="shared" si="10"/>
        <v>0</v>
      </c>
      <c r="AE30" s="2">
        <f t="shared" si="10"/>
        <v>0</v>
      </c>
      <c r="AF30" s="2">
        <f t="shared" si="10"/>
        <v>217701960797.5639</v>
      </c>
      <c r="AG30" s="2">
        <f t="shared" si="11"/>
        <v>0</v>
      </c>
      <c r="AH30" s="2">
        <f t="shared" si="11"/>
        <v>0</v>
      </c>
      <c r="AI30" s="2">
        <f t="shared" si="11"/>
        <v>0</v>
      </c>
      <c r="AJ30" s="2">
        <f t="shared" si="11"/>
        <v>0</v>
      </c>
      <c r="AK30" s="2">
        <f t="shared" si="11"/>
        <v>0</v>
      </c>
      <c r="AL30" s="2">
        <f t="shared" si="11"/>
        <v>0</v>
      </c>
      <c r="AM30" s="2">
        <f t="shared" si="11"/>
        <v>0</v>
      </c>
      <c r="AN30" s="2">
        <f t="shared" si="11"/>
        <v>0</v>
      </c>
      <c r="AO30" s="2">
        <f t="shared" si="11"/>
        <v>0</v>
      </c>
      <c r="AP30" s="2">
        <f t="shared" si="11"/>
        <v>0</v>
      </c>
      <c r="AQ30" s="2">
        <f t="shared" si="11"/>
        <v>0</v>
      </c>
      <c r="AR30" s="2">
        <f t="shared" si="11"/>
        <v>0</v>
      </c>
      <c r="AT30" s="20"/>
      <c r="AU30" s="21"/>
      <c r="AV30" s="20"/>
    </row>
    <row r="31" spans="1:65" s="2" customFormat="1" x14ac:dyDescent="0.2">
      <c r="A31" s="42"/>
      <c r="B31" s="43" t="s">
        <v>43</v>
      </c>
      <c r="C31" s="41">
        <v>18</v>
      </c>
      <c r="D31" s="41">
        <v>36</v>
      </c>
      <c r="E31" s="41">
        <v>0</v>
      </c>
      <c r="F31" s="41">
        <v>3</v>
      </c>
      <c r="G31">
        <v>388043718.56633902</v>
      </c>
      <c r="H31" s="2">
        <f t="shared" si="6"/>
        <v>300</v>
      </c>
      <c r="I31" s="10">
        <f t="shared" si="7"/>
        <v>116413115569.9017</v>
      </c>
      <c r="J31" s="29">
        <f t="shared" si="12"/>
        <v>8.2352941176470577E-3</v>
      </c>
      <c r="K31" s="14">
        <v>619</v>
      </c>
      <c r="L31" s="11">
        <v>109.63671799999999</v>
      </c>
      <c r="M31" s="9">
        <f t="shared" si="8"/>
        <v>8.9136773457347929E-13</v>
      </c>
      <c r="N31" s="10">
        <f t="shared" si="9"/>
        <v>-1.961155523795181</v>
      </c>
      <c r="O31" s="10"/>
      <c r="Q31" s="2">
        <f t="shared" si="10"/>
        <v>0</v>
      </c>
      <c r="R31" s="2">
        <f t="shared" si="10"/>
        <v>0</v>
      </c>
      <c r="S31" s="2">
        <f t="shared" si="10"/>
        <v>0</v>
      </c>
      <c r="T31" s="2">
        <f t="shared" si="10"/>
        <v>0</v>
      </c>
      <c r="U31" s="2">
        <f t="shared" si="10"/>
        <v>0</v>
      </c>
      <c r="V31" s="2">
        <f t="shared" si="10"/>
        <v>0</v>
      </c>
      <c r="W31" s="2">
        <f t="shared" si="10"/>
        <v>0</v>
      </c>
      <c r="X31" s="2">
        <f t="shared" si="10"/>
        <v>0</v>
      </c>
      <c r="Y31" s="2">
        <f t="shared" si="10"/>
        <v>0</v>
      </c>
      <c r="Z31" s="2">
        <f t="shared" si="10"/>
        <v>0</v>
      </c>
      <c r="AA31" s="2">
        <f t="shared" si="10"/>
        <v>0</v>
      </c>
      <c r="AB31" s="2">
        <f t="shared" si="10"/>
        <v>0</v>
      </c>
      <c r="AC31" s="2">
        <f t="shared" si="10"/>
        <v>0</v>
      </c>
      <c r="AD31" s="2">
        <f t="shared" si="10"/>
        <v>0</v>
      </c>
      <c r="AE31" s="2">
        <f t="shared" si="10"/>
        <v>0</v>
      </c>
      <c r="AF31" s="2">
        <f t="shared" si="10"/>
        <v>116413115569.9017</v>
      </c>
      <c r="AG31" s="2">
        <f t="shared" si="11"/>
        <v>0</v>
      </c>
      <c r="AH31" s="2">
        <f t="shared" si="11"/>
        <v>0</v>
      </c>
      <c r="AI31" s="2">
        <f t="shared" si="11"/>
        <v>0</v>
      </c>
      <c r="AJ31" s="2">
        <f t="shared" si="11"/>
        <v>0</v>
      </c>
      <c r="AK31" s="2">
        <f t="shared" si="11"/>
        <v>0</v>
      </c>
      <c r="AL31" s="2">
        <f t="shared" si="11"/>
        <v>0</v>
      </c>
      <c r="AM31" s="2">
        <f t="shared" si="11"/>
        <v>0</v>
      </c>
      <c r="AN31" s="2">
        <f t="shared" si="11"/>
        <v>0</v>
      </c>
      <c r="AO31" s="2">
        <f t="shared" si="11"/>
        <v>0</v>
      </c>
      <c r="AP31" s="2">
        <f t="shared" si="11"/>
        <v>0</v>
      </c>
      <c r="AQ31" s="2">
        <f t="shared" si="11"/>
        <v>0</v>
      </c>
      <c r="AR31" s="2">
        <f t="shared" si="11"/>
        <v>0</v>
      </c>
      <c r="AT31" s="20"/>
      <c r="AU31" s="21"/>
      <c r="AV31" s="20"/>
    </row>
    <row r="32" spans="1:65" s="2" customFormat="1" x14ac:dyDescent="0.2">
      <c r="A32" s="42"/>
      <c r="B32" s="43" t="s">
        <v>44</v>
      </c>
      <c r="C32" s="41">
        <v>16</v>
      </c>
      <c r="D32" s="41">
        <v>32</v>
      </c>
      <c r="E32" s="41">
        <v>0</v>
      </c>
      <c r="F32" s="41">
        <v>3</v>
      </c>
      <c r="G32">
        <v>458555447.07213902</v>
      </c>
      <c r="H32" s="2">
        <f t="shared" si="6"/>
        <v>272</v>
      </c>
      <c r="I32" s="10">
        <f t="shared" si="7"/>
        <v>124727081603.62181</v>
      </c>
      <c r="J32" s="29">
        <f t="shared" si="12"/>
        <v>9.3333333333333324E-3</v>
      </c>
      <c r="K32" s="14">
        <v>625</v>
      </c>
      <c r="L32" s="11">
        <v>110.36003599999999</v>
      </c>
      <c r="M32" s="9">
        <f t="shared" si="8"/>
        <v>7.0675069809948195E-13</v>
      </c>
      <c r="N32" s="10">
        <f t="shared" si="9"/>
        <v>-2.1044985379310353</v>
      </c>
      <c r="O32" s="10"/>
      <c r="Q32" s="2">
        <f t="shared" si="10"/>
        <v>0</v>
      </c>
      <c r="R32" s="2">
        <f t="shared" si="10"/>
        <v>0</v>
      </c>
      <c r="S32" s="2">
        <f t="shared" si="10"/>
        <v>0</v>
      </c>
      <c r="T32" s="2">
        <f t="shared" si="10"/>
        <v>0</v>
      </c>
      <c r="U32" s="2">
        <f t="shared" si="10"/>
        <v>0</v>
      </c>
      <c r="V32" s="2">
        <f t="shared" si="10"/>
        <v>0</v>
      </c>
      <c r="W32" s="2">
        <f t="shared" si="10"/>
        <v>0</v>
      </c>
      <c r="X32" s="2">
        <f t="shared" si="10"/>
        <v>0</v>
      </c>
      <c r="Y32" s="2">
        <f t="shared" si="10"/>
        <v>0</v>
      </c>
      <c r="Z32" s="2">
        <f t="shared" si="10"/>
        <v>0</v>
      </c>
      <c r="AA32" s="2">
        <f t="shared" si="10"/>
        <v>0</v>
      </c>
      <c r="AB32" s="2">
        <f t="shared" si="10"/>
        <v>0</v>
      </c>
      <c r="AC32" s="2">
        <f t="shared" si="10"/>
        <v>0</v>
      </c>
      <c r="AD32" s="2">
        <f t="shared" si="10"/>
        <v>0</v>
      </c>
      <c r="AE32" s="2">
        <f t="shared" si="10"/>
        <v>124727081603.62181</v>
      </c>
      <c r="AF32" s="2">
        <f t="shared" si="10"/>
        <v>0</v>
      </c>
      <c r="AG32" s="2">
        <f t="shared" si="11"/>
        <v>0</v>
      </c>
      <c r="AH32" s="2">
        <f t="shared" si="11"/>
        <v>0</v>
      </c>
      <c r="AI32" s="2">
        <f t="shared" si="11"/>
        <v>0</v>
      </c>
      <c r="AJ32" s="2">
        <f t="shared" si="11"/>
        <v>0</v>
      </c>
      <c r="AK32" s="2">
        <f t="shared" si="11"/>
        <v>0</v>
      </c>
      <c r="AL32" s="2">
        <f t="shared" si="11"/>
        <v>0</v>
      </c>
      <c r="AM32" s="2">
        <f t="shared" si="11"/>
        <v>0</v>
      </c>
      <c r="AN32" s="2">
        <f t="shared" si="11"/>
        <v>0</v>
      </c>
      <c r="AO32" s="2">
        <f t="shared" si="11"/>
        <v>0</v>
      </c>
      <c r="AP32" s="2">
        <f t="shared" si="11"/>
        <v>0</v>
      </c>
      <c r="AQ32" s="2">
        <f t="shared" si="11"/>
        <v>0</v>
      </c>
      <c r="AR32" s="2">
        <f t="shared" si="11"/>
        <v>0</v>
      </c>
      <c r="AT32" s="20"/>
      <c r="AU32" s="21"/>
      <c r="AV32" s="21"/>
    </row>
    <row r="33" spans="1:59" s="2" customFormat="1" x14ac:dyDescent="0.2">
      <c r="A33" s="42"/>
      <c r="B33" s="43" t="s">
        <v>45</v>
      </c>
      <c r="C33" s="41">
        <v>14</v>
      </c>
      <c r="D33" s="41">
        <v>28</v>
      </c>
      <c r="E33" s="41">
        <v>0</v>
      </c>
      <c r="F33" s="41">
        <v>2</v>
      </c>
      <c r="G33">
        <v>379007321.75461698</v>
      </c>
      <c r="H33" s="2">
        <f t="shared" si="6"/>
        <v>228</v>
      </c>
      <c r="I33" s="10">
        <f t="shared" si="7"/>
        <v>86413669360.052673</v>
      </c>
      <c r="J33" s="29">
        <f t="shared" si="12"/>
        <v>1.0499999999999999E-2</v>
      </c>
      <c r="K33" s="14">
        <v>525</v>
      </c>
      <c r="L33" s="11">
        <v>39.400046000000003</v>
      </c>
      <c r="M33" s="9">
        <f t="shared" si="8"/>
        <v>1.08427092047454E-5</v>
      </c>
      <c r="N33" s="10">
        <f t="shared" si="9"/>
        <v>5.0047389692953264</v>
      </c>
      <c r="O33" s="10"/>
      <c r="Q33" s="2">
        <f t="shared" si="10"/>
        <v>0</v>
      </c>
      <c r="R33" s="2">
        <f t="shared" si="10"/>
        <v>0</v>
      </c>
      <c r="S33" s="2">
        <f t="shared" si="10"/>
        <v>0</v>
      </c>
      <c r="T33" s="2">
        <f t="shared" si="10"/>
        <v>0</v>
      </c>
      <c r="U33" s="2">
        <f t="shared" si="10"/>
        <v>0</v>
      </c>
      <c r="V33" s="2">
        <f t="shared" si="10"/>
        <v>0</v>
      </c>
      <c r="W33" s="2">
        <f t="shared" si="10"/>
        <v>0</v>
      </c>
      <c r="X33" s="2">
        <f t="shared" si="10"/>
        <v>0</v>
      </c>
      <c r="Y33" s="2">
        <f t="shared" si="10"/>
        <v>0</v>
      </c>
      <c r="Z33" s="2">
        <f t="shared" si="10"/>
        <v>0</v>
      </c>
      <c r="AA33" s="2">
        <f t="shared" si="10"/>
        <v>0</v>
      </c>
      <c r="AB33" s="2">
        <f t="shared" si="10"/>
        <v>0</v>
      </c>
      <c r="AC33" s="2">
        <f t="shared" si="10"/>
        <v>0</v>
      </c>
      <c r="AD33" s="2">
        <f t="shared" si="10"/>
        <v>0</v>
      </c>
      <c r="AE33" s="2">
        <f t="shared" si="10"/>
        <v>0</v>
      </c>
      <c r="AF33" s="2">
        <f t="shared" si="10"/>
        <v>0</v>
      </c>
      <c r="AG33" s="2">
        <f t="shared" si="11"/>
        <v>0</v>
      </c>
      <c r="AH33" s="2">
        <f t="shared" si="11"/>
        <v>0</v>
      </c>
      <c r="AI33" s="2">
        <f t="shared" si="11"/>
        <v>0</v>
      </c>
      <c r="AJ33" s="2">
        <f t="shared" si="11"/>
        <v>0</v>
      </c>
      <c r="AK33" s="2">
        <f t="shared" si="11"/>
        <v>0</v>
      </c>
      <c r="AL33" s="2">
        <f t="shared" si="11"/>
        <v>0</v>
      </c>
      <c r="AM33" s="2">
        <f t="shared" si="11"/>
        <v>86413669360.052673</v>
      </c>
      <c r="AN33" s="2">
        <f t="shared" si="11"/>
        <v>0</v>
      </c>
      <c r="AO33" s="2">
        <f t="shared" si="11"/>
        <v>0</v>
      </c>
      <c r="AP33" s="2">
        <f t="shared" si="11"/>
        <v>0</v>
      </c>
      <c r="AQ33" s="2">
        <f t="shared" si="11"/>
        <v>0</v>
      </c>
      <c r="AR33" s="2">
        <f t="shared" si="11"/>
        <v>0</v>
      </c>
      <c r="AT33" s="20"/>
      <c r="AU33" s="20"/>
      <c r="AV33" s="20"/>
      <c r="BG33" s="21"/>
    </row>
    <row r="34" spans="1:59" s="2" customFormat="1" x14ac:dyDescent="0.2">
      <c r="A34" s="42"/>
      <c r="B34" s="43" t="s">
        <v>46</v>
      </c>
      <c r="C34" s="41">
        <v>16</v>
      </c>
      <c r="D34" s="41">
        <v>30</v>
      </c>
      <c r="E34" s="41">
        <v>0</v>
      </c>
      <c r="F34" s="41">
        <v>2</v>
      </c>
      <c r="G34">
        <v>386197376.09828103</v>
      </c>
      <c r="H34" s="2">
        <f t="shared" si="6"/>
        <v>254</v>
      </c>
      <c r="I34" s="10">
        <f t="shared" si="7"/>
        <v>98094133528.963379</v>
      </c>
      <c r="J34" s="29">
        <f t="shared" si="12"/>
        <v>9.3333333333333324E-3</v>
      </c>
      <c r="K34" s="14">
        <v>560</v>
      </c>
      <c r="L34" s="11">
        <v>41.711338000000005</v>
      </c>
      <c r="M34" s="9">
        <f t="shared" si="8"/>
        <v>3.5435930215501223E-6</v>
      </c>
      <c r="N34" s="10">
        <f t="shared" si="9"/>
        <v>4.5659438662656102</v>
      </c>
      <c r="O34" s="10"/>
      <c r="Q34" s="2">
        <f t="shared" si="10"/>
        <v>0</v>
      </c>
      <c r="R34" s="2">
        <f t="shared" si="10"/>
        <v>0</v>
      </c>
      <c r="S34" s="2">
        <f t="shared" si="10"/>
        <v>0</v>
      </c>
      <c r="T34" s="2">
        <f t="shared" si="10"/>
        <v>0</v>
      </c>
      <c r="U34" s="2">
        <f t="shared" si="10"/>
        <v>0</v>
      </c>
      <c r="V34" s="2">
        <f t="shared" si="10"/>
        <v>0</v>
      </c>
      <c r="W34" s="2">
        <f t="shared" si="10"/>
        <v>0</v>
      </c>
      <c r="X34" s="2">
        <f t="shared" si="10"/>
        <v>0</v>
      </c>
      <c r="Y34" s="2">
        <f t="shared" si="10"/>
        <v>0</v>
      </c>
      <c r="Z34" s="2">
        <f t="shared" si="10"/>
        <v>0</v>
      </c>
      <c r="AA34" s="2">
        <f t="shared" si="10"/>
        <v>0</v>
      </c>
      <c r="AB34" s="2">
        <f t="shared" si="10"/>
        <v>0</v>
      </c>
      <c r="AC34" s="2">
        <f t="shared" si="10"/>
        <v>0</v>
      </c>
      <c r="AD34" s="2">
        <f t="shared" si="10"/>
        <v>0</v>
      </c>
      <c r="AE34" s="2">
        <f t="shared" si="10"/>
        <v>0</v>
      </c>
      <c r="AF34" s="2">
        <f t="shared" si="10"/>
        <v>0</v>
      </c>
      <c r="AG34" s="2">
        <f t="shared" si="11"/>
        <v>0</v>
      </c>
      <c r="AH34" s="2">
        <f t="shared" si="11"/>
        <v>0</v>
      </c>
      <c r="AI34" s="2">
        <f t="shared" si="11"/>
        <v>0</v>
      </c>
      <c r="AJ34" s="2">
        <f t="shared" si="11"/>
        <v>0</v>
      </c>
      <c r="AK34" s="2">
        <f t="shared" si="11"/>
        <v>0</v>
      </c>
      <c r="AL34" s="2">
        <f t="shared" si="11"/>
        <v>98094133528.963379</v>
      </c>
      <c r="AM34" s="2">
        <f t="shared" si="11"/>
        <v>0</v>
      </c>
      <c r="AN34" s="2">
        <f t="shared" si="11"/>
        <v>0</v>
      </c>
      <c r="AO34" s="2">
        <f t="shared" si="11"/>
        <v>0</v>
      </c>
      <c r="AP34" s="2">
        <f t="shared" si="11"/>
        <v>0</v>
      </c>
      <c r="AQ34" s="2">
        <f t="shared" si="11"/>
        <v>0</v>
      </c>
      <c r="AR34" s="2">
        <f t="shared" si="11"/>
        <v>0</v>
      </c>
      <c r="AT34" s="20"/>
      <c r="BG34" s="21"/>
    </row>
    <row r="35" spans="1:59" s="2" customFormat="1" x14ac:dyDescent="0.2">
      <c r="A35" s="42"/>
      <c r="B35" s="43" t="s">
        <v>47</v>
      </c>
      <c r="C35" s="41">
        <v>32</v>
      </c>
      <c r="D35" s="41">
        <v>64</v>
      </c>
      <c r="E35" s="41">
        <v>0</v>
      </c>
      <c r="F35" s="41">
        <v>4</v>
      </c>
      <c r="G35">
        <v>303929911.580338</v>
      </c>
      <c r="H35" s="2">
        <f t="shared" si="6"/>
        <v>512</v>
      </c>
      <c r="I35" s="10">
        <f t="shared" si="7"/>
        <v>155612114729.13306</v>
      </c>
      <c r="J35" s="29">
        <f t="shared" si="12"/>
        <v>4.5652173913043473E-3</v>
      </c>
      <c r="K35" s="14">
        <v>544</v>
      </c>
      <c r="L35" s="11">
        <v>100</v>
      </c>
      <c r="M35" s="9">
        <f t="shared" si="8"/>
        <v>5.4096197356534478E-11</v>
      </c>
      <c r="N35" s="10">
        <f t="shared" si="9"/>
        <v>5.410301071056093E-2</v>
      </c>
      <c r="O35" s="10"/>
      <c r="Q35" s="2">
        <f t="shared" si="10"/>
        <v>0</v>
      </c>
      <c r="R35" s="2">
        <f t="shared" si="10"/>
        <v>0</v>
      </c>
      <c r="S35" s="2">
        <f t="shared" si="10"/>
        <v>0</v>
      </c>
      <c r="T35" s="2">
        <f t="shared" si="10"/>
        <v>0</v>
      </c>
      <c r="U35" s="2">
        <f t="shared" si="10"/>
        <v>0</v>
      </c>
      <c r="V35" s="2">
        <f t="shared" si="10"/>
        <v>0</v>
      </c>
      <c r="W35" s="2">
        <f t="shared" si="10"/>
        <v>0</v>
      </c>
      <c r="X35" s="2">
        <f t="shared" si="10"/>
        <v>0</v>
      </c>
      <c r="Y35" s="2">
        <f t="shared" si="10"/>
        <v>0</v>
      </c>
      <c r="Z35" s="2">
        <f t="shared" si="10"/>
        <v>0</v>
      </c>
      <c r="AA35" s="2">
        <f t="shared" si="10"/>
        <v>0</v>
      </c>
      <c r="AB35" s="2">
        <f t="shared" si="10"/>
        <v>0</v>
      </c>
      <c r="AC35" s="2">
        <f t="shared" si="10"/>
        <v>0</v>
      </c>
      <c r="AD35" s="2">
        <f t="shared" si="10"/>
        <v>0</v>
      </c>
      <c r="AE35" s="2">
        <f t="shared" si="10"/>
        <v>0</v>
      </c>
      <c r="AF35" s="2">
        <f t="shared" si="10"/>
        <v>0</v>
      </c>
      <c r="AG35" s="2">
        <f t="shared" si="11"/>
        <v>0</v>
      </c>
      <c r="AH35" s="2">
        <f t="shared" si="11"/>
        <v>155612114729.13306</v>
      </c>
      <c r="AI35" s="2">
        <f t="shared" si="11"/>
        <v>0</v>
      </c>
      <c r="AJ35" s="2">
        <f t="shared" si="11"/>
        <v>0</v>
      </c>
      <c r="AK35" s="2">
        <f t="shared" si="11"/>
        <v>0</v>
      </c>
      <c r="AL35" s="2">
        <f t="shared" si="11"/>
        <v>0</v>
      </c>
      <c r="AM35" s="2">
        <f t="shared" si="11"/>
        <v>0</v>
      </c>
      <c r="AN35" s="2">
        <f t="shared" si="11"/>
        <v>0</v>
      </c>
      <c r="AO35" s="2">
        <f t="shared" si="11"/>
        <v>0</v>
      </c>
      <c r="AP35" s="2">
        <f t="shared" si="11"/>
        <v>0</v>
      </c>
      <c r="AQ35" s="2">
        <f t="shared" si="11"/>
        <v>0</v>
      </c>
      <c r="AR35" s="2">
        <f t="shared" si="11"/>
        <v>0</v>
      </c>
      <c r="AT35" s="20"/>
      <c r="BG35" s="21"/>
    </row>
    <row r="36" spans="1:59" s="2" customFormat="1" x14ac:dyDescent="0.2">
      <c r="A36" s="42"/>
      <c r="B36" s="43" t="s">
        <v>48</v>
      </c>
      <c r="C36" s="41">
        <v>36</v>
      </c>
      <c r="D36" s="41">
        <v>72</v>
      </c>
      <c r="E36" s="41">
        <v>0</v>
      </c>
      <c r="F36" s="41">
        <v>4</v>
      </c>
      <c r="G36">
        <v>289955836.71822202</v>
      </c>
      <c r="H36" s="2">
        <f t="shared" si="6"/>
        <v>568</v>
      </c>
      <c r="I36" s="10">
        <f t="shared" si="7"/>
        <v>164694915255.9501</v>
      </c>
      <c r="J36" s="29">
        <f t="shared" si="12"/>
        <v>4.0384615384615385E-3</v>
      </c>
      <c r="K36" s="14">
        <v>602</v>
      </c>
      <c r="L36" s="11">
        <v>95.012392000000006</v>
      </c>
      <c r="M36" s="9">
        <f t="shared" si="8"/>
        <v>1.5714690993573789E-11</v>
      </c>
      <c r="N36" s="10">
        <f t="shared" si="9"/>
        <v>-0.43767950672290457</v>
      </c>
      <c r="Q36" s="2">
        <f t="shared" si="10"/>
        <v>0</v>
      </c>
      <c r="R36" s="2">
        <f t="shared" si="10"/>
        <v>0</v>
      </c>
      <c r="S36" s="2">
        <f t="shared" si="10"/>
        <v>0</v>
      </c>
      <c r="T36" s="2">
        <f t="shared" si="10"/>
        <v>0</v>
      </c>
      <c r="U36" s="2">
        <f t="shared" si="10"/>
        <v>0</v>
      </c>
      <c r="V36" s="2">
        <f t="shared" si="10"/>
        <v>0</v>
      </c>
      <c r="W36" s="2">
        <f t="shared" si="10"/>
        <v>0</v>
      </c>
      <c r="X36" s="2">
        <f t="shared" si="10"/>
        <v>0</v>
      </c>
      <c r="Y36" s="2">
        <f t="shared" si="10"/>
        <v>0</v>
      </c>
      <c r="Z36" s="2">
        <f t="shared" si="10"/>
        <v>0</v>
      </c>
      <c r="AA36" s="2">
        <f t="shared" si="10"/>
        <v>0</v>
      </c>
      <c r="AB36" s="2">
        <f t="shared" si="10"/>
        <v>0</v>
      </c>
      <c r="AC36" s="2">
        <f t="shared" si="10"/>
        <v>0</v>
      </c>
      <c r="AD36" s="2">
        <f t="shared" si="10"/>
        <v>0</v>
      </c>
      <c r="AE36" s="2">
        <f t="shared" si="10"/>
        <v>0</v>
      </c>
      <c r="AF36" s="2">
        <f t="shared" si="10"/>
        <v>0</v>
      </c>
      <c r="AG36" s="2">
        <f t="shared" si="11"/>
        <v>164694915255.9501</v>
      </c>
      <c r="AH36" s="2">
        <f t="shared" si="11"/>
        <v>0</v>
      </c>
      <c r="AI36" s="2">
        <f t="shared" si="11"/>
        <v>0</v>
      </c>
      <c r="AJ36" s="2">
        <f t="shared" si="11"/>
        <v>0</v>
      </c>
      <c r="AK36" s="2">
        <f t="shared" si="11"/>
        <v>0</v>
      </c>
      <c r="AL36" s="2">
        <f t="shared" si="11"/>
        <v>0</v>
      </c>
      <c r="AM36" s="2">
        <f t="shared" si="11"/>
        <v>0</v>
      </c>
      <c r="AN36" s="2">
        <f t="shared" si="11"/>
        <v>0</v>
      </c>
      <c r="AO36" s="2">
        <f t="shared" si="11"/>
        <v>0</v>
      </c>
      <c r="AP36" s="2">
        <f t="shared" si="11"/>
        <v>0</v>
      </c>
      <c r="AQ36" s="2">
        <f t="shared" si="11"/>
        <v>0</v>
      </c>
      <c r="AR36" s="2">
        <f t="shared" si="11"/>
        <v>0</v>
      </c>
      <c r="AT36" s="20"/>
    </row>
    <row r="37" spans="1:59" s="2" customFormat="1" x14ac:dyDescent="0.2">
      <c r="A37" s="42"/>
      <c r="B37" s="43" t="s">
        <v>49</v>
      </c>
      <c r="C37" s="41">
        <v>17</v>
      </c>
      <c r="D37" s="41">
        <v>34</v>
      </c>
      <c r="E37" s="41">
        <v>0</v>
      </c>
      <c r="F37" s="41">
        <v>2</v>
      </c>
      <c r="G37">
        <v>294374893.21458602</v>
      </c>
      <c r="H37" s="2">
        <f t="shared" si="6"/>
        <v>270</v>
      </c>
      <c r="I37" s="10">
        <f t="shared" si="7"/>
        <v>79481221167.938232</v>
      </c>
      <c r="J37" s="29">
        <f t="shared" si="12"/>
        <v>8.5714285714285719E-3</v>
      </c>
      <c r="K37" s="14">
        <v>625</v>
      </c>
      <c r="L37" s="11">
        <v>42.850355999999998</v>
      </c>
      <c r="M37" s="9">
        <f t="shared" si="8"/>
        <v>1.0078185003870916E-6</v>
      </c>
      <c r="N37" s="10">
        <f t="shared" si="9"/>
        <v>4.046412402431268</v>
      </c>
      <c r="Q37" s="2">
        <f t="shared" si="10"/>
        <v>0</v>
      </c>
      <c r="R37" s="2">
        <f t="shared" si="10"/>
        <v>0</v>
      </c>
      <c r="S37" s="2">
        <f t="shared" si="10"/>
        <v>0</v>
      </c>
      <c r="T37" s="2">
        <f t="shared" si="10"/>
        <v>0</v>
      </c>
      <c r="U37" s="2">
        <f t="shared" si="10"/>
        <v>0</v>
      </c>
      <c r="V37" s="2">
        <f t="shared" si="10"/>
        <v>0</v>
      </c>
      <c r="W37" s="2">
        <f t="shared" si="10"/>
        <v>0</v>
      </c>
      <c r="X37" s="2">
        <f t="shared" si="10"/>
        <v>0</v>
      </c>
      <c r="Y37" s="2">
        <f t="shared" si="10"/>
        <v>0</v>
      </c>
      <c r="Z37" s="2">
        <f t="shared" si="10"/>
        <v>0</v>
      </c>
      <c r="AA37" s="2">
        <f t="shared" si="10"/>
        <v>0</v>
      </c>
      <c r="AB37" s="2">
        <f t="shared" si="10"/>
        <v>0</v>
      </c>
      <c r="AC37" s="2">
        <f t="shared" si="10"/>
        <v>0</v>
      </c>
      <c r="AD37" s="2">
        <f t="shared" si="10"/>
        <v>0</v>
      </c>
      <c r="AE37" s="2">
        <f t="shared" si="10"/>
        <v>0</v>
      </c>
      <c r="AF37" s="2">
        <f t="shared" si="10"/>
        <v>0</v>
      </c>
      <c r="AG37" s="2">
        <f t="shared" si="11"/>
        <v>0</v>
      </c>
      <c r="AH37" s="2">
        <f t="shared" si="11"/>
        <v>0</v>
      </c>
      <c r="AI37" s="2">
        <f t="shared" si="11"/>
        <v>0</v>
      </c>
      <c r="AJ37" s="2">
        <f t="shared" si="11"/>
        <v>0</v>
      </c>
      <c r="AK37" s="2">
        <f t="shared" si="11"/>
        <v>0</v>
      </c>
      <c r="AL37" s="2">
        <f t="shared" si="11"/>
        <v>79481221167.938232</v>
      </c>
      <c r="AM37" s="2">
        <f t="shared" si="11"/>
        <v>0</v>
      </c>
      <c r="AN37" s="2">
        <f t="shared" si="11"/>
        <v>0</v>
      </c>
      <c r="AO37" s="2">
        <f t="shared" si="11"/>
        <v>0</v>
      </c>
      <c r="AP37" s="2">
        <f t="shared" si="11"/>
        <v>0</v>
      </c>
      <c r="AQ37" s="2">
        <f t="shared" si="11"/>
        <v>0</v>
      </c>
      <c r="AR37" s="2">
        <f t="shared" si="11"/>
        <v>0</v>
      </c>
      <c r="AT37" s="20"/>
    </row>
    <row r="38" spans="1:59" s="2" customFormat="1" x14ac:dyDescent="0.2">
      <c r="A38" s="42"/>
      <c r="B38" s="43" t="s">
        <v>50</v>
      </c>
      <c r="C38" s="41">
        <v>15</v>
      </c>
      <c r="D38" s="41">
        <v>30</v>
      </c>
      <c r="E38" s="41">
        <v>0</v>
      </c>
      <c r="F38" s="41">
        <v>2</v>
      </c>
      <c r="G38">
        <v>299000138.59092301</v>
      </c>
      <c r="H38" s="2">
        <f t="shared" si="6"/>
        <v>242</v>
      </c>
      <c r="I38" s="10">
        <f t="shared" si="7"/>
        <v>72358033539.003372</v>
      </c>
      <c r="J38" s="29">
        <f t="shared" si="12"/>
        <v>9.7674418604651158E-3</v>
      </c>
      <c r="K38" s="14">
        <v>625</v>
      </c>
      <c r="L38" s="11">
        <v>29.8771904</v>
      </c>
      <c r="M38" s="9">
        <f t="shared" si="8"/>
        <v>1.7776162671904146E-5</v>
      </c>
      <c r="N38" s="10">
        <f t="shared" si="9"/>
        <v>5.2453196937735678</v>
      </c>
      <c r="Q38" s="2">
        <f t="shared" si="10"/>
        <v>0</v>
      </c>
      <c r="R38" s="2">
        <f t="shared" si="10"/>
        <v>0</v>
      </c>
      <c r="S38" s="2">
        <f t="shared" si="10"/>
        <v>0</v>
      </c>
      <c r="T38" s="2">
        <f t="shared" si="10"/>
        <v>0</v>
      </c>
      <c r="U38" s="2">
        <f t="shared" si="10"/>
        <v>0</v>
      </c>
      <c r="V38" s="2">
        <f t="shared" si="10"/>
        <v>0</v>
      </c>
      <c r="W38" s="2">
        <f t="shared" si="10"/>
        <v>0</v>
      </c>
      <c r="X38" s="2">
        <f t="shared" si="10"/>
        <v>0</v>
      </c>
      <c r="Y38" s="2">
        <f t="shared" si="10"/>
        <v>0</v>
      </c>
      <c r="Z38" s="2">
        <f t="shared" si="10"/>
        <v>0</v>
      </c>
      <c r="AA38" s="2">
        <f t="shared" si="10"/>
        <v>0</v>
      </c>
      <c r="AB38" s="2">
        <f t="shared" si="10"/>
        <v>0</v>
      </c>
      <c r="AC38" s="2">
        <f t="shared" si="10"/>
        <v>0</v>
      </c>
      <c r="AD38" s="2">
        <f t="shared" si="10"/>
        <v>0</v>
      </c>
      <c r="AE38" s="2">
        <f t="shared" si="10"/>
        <v>0</v>
      </c>
      <c r="AF38" s="2">
        <f t="shared" si="10"/>
        <v>0</v>
      </c>
      <c r="AG38" s="2">
        <f t="shared" si="11"/>
        <v>0</v>
      </c>
      <c r="AH38" s="2">
        <f t="shared" si="11"/>
        <v>0</v>
      </c>
      <c r="AI38" s="2">
        <f t="shared" si="11"/>
        <v>0</v>
      </c>
      <c r="AJ38" s="2">
        <f t="shared" si="11"/>
        <v>0</v>
      </c>
      <c r="AK38" s="2">
        <f t="shared" si="11"/>
        <v>0</v>
      </c>
      <c r="AL38" s="2">
        <f t="shared" si="11"/>
        <v>0</v>
      </c>
      <c r="AM38" s="2">
        <f t="shared" si="11"/>
        <v>72358033539.003372</v>
      </c>
      <c r="AN38" s="2">
        <f t="shared" si="11"/>
        <v>0</v>
      </c>
      <c r="AO38" s="2">
        <f t="shared" si="11"/>
        <v>0</v>
      </c>
      <c r="AP38" s="2">
        <f t="shared" si="11"/>
        <v>0</v>
      </c>
      <c r="AQ38" s="2">
        <f t="shared" si="11"/>
        <v>0</v>
      </c>
      <c r="AR38" s="2">
        <f t="shared" si="11"/>
        <v>0</v>
      </c>
      <c r="AT38" s="20"/>
    </row>
    <row r="39" spans="1:59" s="2" customFormat="1" x14ac:dyDescent="0.2">
      <c r="A39" s="42"/>
      <c r="B39" s="43" t="s">
        <v>51</v>
      </c>
      <c r="C39" s="41">
        <v>9</v>
      </c>
      <c r="D39" s="41">
        <v>16</v>
      </c>
      <c r="E39" s="41">
        <v>0</v>
      </c>
      <c r="F39" s="41">
        <v>3</v>
      </c>
      <c r="G39">
        <v>257184429.66618401</v>
      </c>
      <c r="H39" s="2">
        <f t="shared" si="6"/>
        <v>172</v>
      </c>
      <c r="I39" s="10">
        <f t="shared" si="7"/>
        <v>44235721902.583649</v>
      </c>
      <c r="J39" s="29">
        <f t="shared" si="12"/>
        <v>1.8260869565217389E-2</v>
      </c>
      <c r="K39" s="14">
        <v>488</v>
      </c>
      <c r="L39" s="11">
        <v>32.948382000000002</v>
      </c>
      <c r="M39" s="9">
        <f t="shared" si="8"/>
        <v>1.0303266067775373E-4</v>
      </c>
      <c r="N39" s="10">
        <f t="shared" si="9"/>
        <v>5.8601696738346707</v>
      </c>
      <c r="Q39" s="2">
        <f t="shared" si="10"/>
        <v>0</v>
      </c>
      <c r="R39" s="2">
        <f t="shared" si="10"/>
        <v>0</v>
      </c>
      <c r="S39" s="2">
        <f t="shared" si="10"/>
        <v>0</v>
      </c>
      <c r="T39" s="2">
        <f t="shared" si="10"/>
        <v>0</v>
      </c>
      <c r="U39" s="2">
        <f t="shared" si="10"/>
        <v>0</v>
      </c>
      <c r="V39" s="2">
        <f t="shared" si="10"/>
        <v>0</v>
      </c>
      <c r="W39" s="2">
        <f t="shared" si="10"/>
        <v>0</v>
      </c>
      <c r="X39" s="2">
        <f t="shared" si="10"/>
        <v>0</v>
      </c>
      <c r="Y39" s="2">
        <f t="shared" si="10"/>
        <v>0</v>
      </c>
      <c r="Z39" s="2">
        <f t="shared" si="10"/>
        <v>0</v>
      </c>
      <c r="AA39" s="2">
        <f t="shared" si="10"/>
        <v>0</v>
      </c>
      <c r="AB39" s="2">
        <f t="shared" si="10"/>
        <v>0</v>
      </c>
      <c r="AC39" s="2">
        <f t="shared" si="10"/>
        <v>0</v>
      </c>
      <c r="AD39" s="2">
        <f t="shared" si="10"/>
        <v>0</v>
      </c>
      <c r="AE39" s="2">
        <f t="shared" si="10"/>
        <v>0</v>
      </c>
      <c r="AF39" s="2">
        <f t="shared" si="10"/>
        <v>0</v>
      </c>
      <c r="AG39" s="2">
        <f t="shared" si="11"/>
        <v>0</v>
      </c>
      <c r="AH39" s="2">
        <f t="shared" si="11"/>
        <v>0</v>
      </c>
      <c r="AI39" s="2">
        <f t="shared" si="11"/>
        <v>0</v>
      </c>
      <c r="AJ39" s="2">
        <f t="shared" si="11"/>
        <v>0</v>
      </c>
      <c r="AK39" s="2">
        <f t="shared" si="11"/>
        <v>0</v>
      </c>
      <c r="AL39" s="2">
        <f t="shared" si="11"/>
        <v>0</v>
      </c>
      <c r="AM39" s="2">
        <f t="shared" si="11"/>
        <v>44235721902.583649</v>
      </c>
      <c r="AN39" s="2">
        <f t="shared" si="11"/>
        <v>0</v>
      </c>
      <c r="AO39" s="2">
        <f t="shared" si="11"/>
        <v>0</v>
      </c>
      <c r="AP39" s="2">
        <f t="shared" si="11"/>
        <v>0</v>
      </c>
      <c r="AQ39" s="2">
        <f t="shared" si="11"/>
        <v>0</v>
      </c>
      <c r="AR39" s="2">
        <f t="shared" si="11"/>
        <v>0</v>
      </c>
      <c r="AT39" s="20"/>
    </row>
    <row r="40" spans="1:59" s="2" customFormat="1" x14ac:dyDescent="0.2">
      <c r="A40" s="42"/>
      <c r="B40" s="43" t="s">
        <v>52</v>
      </c>
      <c r="C40" s="41">
        <v>8</v>
      </c>
      <c r="D40" s="41">
        <v>14</v>
      </c>
      <c r="E40" s="41">
        <v>0</v>
      </c>
      <c r="F40" s="41">
        <v>3</v>
      </c>
      <c r="G40">
        <v>182969701.28800201</v>
      </c>
      <c r="H40" s="2">
        <f t="shared" si="6"/>
        <v>158</v>
      </c>
      <c r="I40" s="10">
        <f t="shared" si="7"/>
        <v>28909212803.504318</v>
      </c>
      <c r="J40" s="29">
        <f t="shared" si="12"/>
        <v>2.0999999999999998E-2</v>
      </c>
      <c r="K40" s="14">
        <v>625</v>
      </c>
      <c r="L40" s="11">
        <v>22.564195999999999</v>
      </c>
      <c r="M40" s="9">
        <f t="shared" si="8"/>
        <v>1.7903094640639141E-4</v>
      </c>
      <c r="N40" s="10">
        <f t="shared" si="9"/>
        <v>6.063251506319963</v>
      </c>
      <c r="Q40" s="2">
        <f t="shared" si="10"/>
        <v>0</v>
      </c>
      <c r="R40" s="2">
        <f t="shared" si="10"/>
        <v>0</v>
      </c>
      <c r="S40" s="2">
        <f t="shared" si="10"/>
        <v>0</v>
      </c>
      <c r="T40" s="2">
        <f t="shared" si="10"/>
        <v>0</v>
      </c>
      <c r="U40" s="2">
        <f t="shared" si="10"/>
        <v>0</v>
      </c>
      <c r="V40" s="2">
        <f t="shared" si="10"/>
        <v>0</v>
      </c>
      <c r="W40" s="2">
        <f t="shared" si="10"/>
        <v>0</v>
      </c>
      <c r="X40" s="2">
        <f t="shared" si="10"/>
        <v>0</v>
      </c>
      <c r="Y40" s="2">
        <f t="shared" si="10"/>
        <v>0</v>
      </c>
      <c r="Z40" s="2">
        <f t="shared" si="10"/>
        <v>0</v>
      </c>
      <c r="AA40" s="2">
        <f t="shared" si="10"/>
        <v>0</v>
      </c>
      <c r="AB40" s="2">
        <f t="shared" si="10"/>
        <v>0</v>
      </c>
      <c r="AC40" s="2">
        <f t="shared" si="10"/>
        <v>0</v>
      </c>
      <c r="AD40" s="2">
        <f t="shared" si="10"/>
        <v>0</v>
      </c>
      <c r="AE40" s="2">
        <f t="shared" si="10"/>
        <v>0</v>
      </c>
      <c r="AF40" s="2">
        <f t="shared" si="10"/>
        <v>0</v>
      </c>
      <c r="AG40" s="2">
        <f t="shared" si="11"/>
        <v>0</v>
      </c>
      <c r="AH40" s="2">
        <f t="shared" si="11"/>
        <v>0</v>
      </c>
      <c r="AI40" s="2">
        <f t="shared" si="11"/>
        <v>0</v>
      </c>
      <c r="AJ40" s="2">
        <f t="shared" si="11"/>
        <v>0</v>
      </c>
      <c r="AK40" s="2">
        <f t="shared" si="11"/>
        <v>0</v>
      </c>
      <c r="AL40" s="2">
        <f t="shared" si="11"/>
        <v>0</v>
      </c>
      <c r="AM40" s="2">
        <f t="shared" si="11"/>
        <v>0</v>
      </c>
      <c r="AN40" s="2">
        <f t="shared" si="11"/>
        <v>28909212803.504318</v>
      </c>
      <c r="AO40" s="2">
        <f t="shared" si="11"/>
        <v>0</v>
      </c>
      <c r="AP40" s="2">
        <f t="shared" si="11"/>
        <v>0</v>
      </c>
      <c r="AQ40" s="2">
        <f t="shared" si="11"/>
        <v>0</v>
      </c>
      <c r="AR40" s="2">
        <f t="shared" si="11"/>
        <v>0</v>
      </c>
      <c r="AT40" s="20"/>
    </row>
    <row r="41" spans="1:59" s="2" customFormat="1" x14ac:dyDescent="0.2">
      <c r="A41" s="42"/>
      <c r="B41" s="40" t="s">
        <v>53</v>
      </c>
      <c r="C41">
        <v>20</v>
      </c>
      <c r="D41">
        <v>40</v>
      </c>
      <c r="E41">
        <v>0</v>
      </c>
      <c r="F41">
        <v>2</v>
      </c>
      <c r="G41">
        <v>130494288.559034</v>
      </c>
      <c r="H41" s="2">
        <f t="shared" si="6"/>
        <v>312</v>
      </c>
      <c r="I41" s="10">
        <f t="shared" si="7"/>
        <v>40714218030.41861</v>
      </c>
      <c r="J41" s="29">
        <f t="shared" si="12"/>
        <v>7.2413793103448271E-3</v>
      </c>
      <c r="K41" s="14">
        <v>602</v>
      </c>
      <c r="L41" s="11">
        <v>76.646766</v>
      </c>
      <c r="M41" s="9">
        <f t="shared" si="8"/>
        <v>1.189934267678119E-9</v>
      </c>
      <c r="N41" s="10">
        <f t="shared" si="9"/>
        <v>1.1813438774122205</v>
      </c>
      <c r="Q41" s="2">
        <f t="shared" si="10"/>
        <v>0</v>
      </c>
      <c r="R41" s="2">
        <f t="shared" si="10"/>
        <v>0</v>
      </c>
      <c r="S41" s="2">
        <f t="shared" si="10"/>
        <v>0</v>
      </c>
      <c r="T41" s="2">
        <f t="shared" si="10"/>
        <v>0</v>
      </c>
      <c r="U41" s="2">
        <f t="shared" si="10"/>
        <v>0</v>
      </c>
      <c r="V41" s="2">
        <f t="shared" si="10"/>
        <v>0</v>
      </c>
      <c r="W41" s="2">
        <f t="shared" si="10"/>
        <v>0</v>
      </c>
      <c r="X41" s="2">
        <f t="shared" si="10"/>
        <v>0</v>
      </c>
      <c r="Y41" s="2">
        <f t="shared" si="10"/>
        <v>0</v>
      </c>
      <c r="Z41" s="2">
        <f t="shared" si="10"/>
        <v>0</v>
      </c>
      <c r="AA41" s="2">
        <f t="shared" si="10"/>
        <v>0</v>
      </c>
      <c r="AB41" s="2">
        <f t="shared" si="10"/>
        <v>0</v>
      </c>
      <c r="AC41" s="2">
        <f t="shared" si="10"/>
        <v>0</v>
      </c>
      <c r="AD41" s="2">
        <f t="shared" si="10"/>
        <v>0</v>
      </c>
      <c r="AE41" s="2">
        <f t="shared" si="10"/>
        <v>0</v>
      </c>
      <c r="AF41" s="2">
        <f t="shared" si="10"/>
        <v>0</v>
      </c>
      <c r="AG41" s="2">
        <f t="shared" si="11"/>
        <v>0</v>
      </c>
      <c r="AH41" s="2">
        <f t="shared" si="11"/>
        <v>0</v>
      </c>
      <c r="AI41" s="2">
        <f t="shared" si="11"/>
        <v>40714218030.41861</v>
      </c>
      <c r="AJ41" s="2">
        <f t="shared" si="11"/>
        <v>0</v>
      </c>
      <c r="AK41" s="2">
        <f t="shared" si="11"/>
        <v>0</v>
      </c>
      <c r="AL41" s="2">
        <f t="shared" si="11"/>
        <v>0</v>
      </c>
      <c r="AM41" s="2">
        <f t="shared" si="11"/>
        <v>0</v>
      </c>
      <c r="AN41" s="2">
        <f t="shared" si="11"/>
        <v>0</v>
      </c>
      <c r="AO41" s="2">
        <f t="shared" si="11"/>
        <v>0</v>
      </c>
      <c r="AP41" s="2">
        <f t="shared" si="11"/>
        <v>0</v>
      </c>
      <c r="AQ41" s="2">
        <f t="shared" si="11"/>
        <v>0</v>
      </c>
      <c r="AR41" s="2">
        <f t="shared" si="11"/>
        <v>0</v>
      </c>
      <c r="AT41" s="20"/>
    </row>
    <row r="42" spans="1:59" s="2" customFormat="1" x14ac:dyDescent="0.2">
      <c r="A42" s="42"/>
      <c r="B42" s="43" t="s">
        <v>54</v>
      </c>
      <c r="C42" s="41">
        <v>17</v>
      </c>
      <c r="D42" s="41">
        <v>34</v>
      </c>
      <c r="E42" s="41">
        <v>0</v>
      </c>
      <c r="F42" s="41">
        <v>4</v>
      </c>
      <c r="G42">
        <v>159405202.50780901</v>
      </c>
      <c r="H42" s="2">
        <f t="shared" si="6"/>
        <v>302</v>
      </c>
      <c r="I42" s="10">
        <f t="shared" si="7"/>
        <v>48140371157.358322</v>
      </c>
      <c r="J42" s="29">
        <f t="shared" si="12"/>
        <v>8.9361702127659579E-3</v>
      </c>
      <c r="K42" s="14">
        <v>525</v>
      </c>
      <c r="L42" s="11">
        <v>53.750010000000003</v>
      </c>
      <c r="M42" s="9">
        <f t="shared" si="8"/>
        <v>7.5430082012416151E-7</v>
      </c>
      <c r="N42" s="10">
        <f t="shared" si="9"/>
        <v>3.9692178347607676</v>
      </c>
      <c r="Q42" s="2">
        <f t="shared" si="10"/>
        <v>0</v>
      </c>
      <c r="R42" s="2">
        <f t="shared" si="10"/>
        <v>0</v>
      </c>
      <c r="S42" s="2">
        <f t="shared" si="10"/>
        <v>0</v>
      </c>
      <c r="T42" s="2">
        <f t="shared" si="10"/>
        <v>0</v>
      </c>
      <c r="U42" s="2">
        <f t="shared" si="10"/>
        <v>0</v>
      </c>
      <c r="V42" s="2">
        <f t="shared" si="10"/>
        <v>0</v>
      </c>
      <c r="W42" s="2">
        <f t="shared" si="10"/>
        <v>0</v>
      </c>
      <c r="X42" s="2">
        <f t="shared" si="10"/>
        <v>0</v>
      </c>
      <c r="Y42" s="2">
        <f t="shared" si="10"/>
        <v>0</v>
      </c>
      <c r="Z42" s="2">
        <f t="shared" si="10"/>
        <v>0</v>
      </c>
      <c r="AA42" s="2">
        <f t="shared" si="10"/>
        <v>0</v>
      </c>
      <c r="AB42" s="2">
        <f t="shared" si="10"/>
        <v>0</v>
      </c>
      <c r="AC42" s="2">
        <f t="shared" si="10"/>
        <v>0</v>
      </c>
      <c r="AD42" s="2">
        <f t="shared" si="10"/>
        <v>0</v>
      </c>
      <c r="AE42" s="2">
        <f t="shared" si="10"/>
        <v>0</v>
      </c>
      <c r="AF42" s="2">
        <f t="shared" ref="AF42:AR56" si="13">IF($N42&gt;AF$26,IF($N42&lt;AG$26,$I42,),)</f>
        <v>0</v>
      </c>
      <c r="AG42" s="2">
        <f t="shared" si="13"/>
        <v>0</v>
      </c>
      <c r="AH42" s="2">
        <f t="shared" si="13"/>
        <v>0</v>
      </c>
      <c r="AI42" s="2">
        <f t="shared" si="13"/>
        <v>0</v>
      </c>
      <c r="AJ42" s="2">
        <f t="shared" si="13"/>
        <v>0</v>
      </c>
      <c r="AK42" s="2">
        <f t="shared" si="13"/>
        <v>48140371157.358322</v>
      </c>
      <c r="AL42" s="2">
        <f t="shared" si="11"/>
        <v>0</v>
      </c>
      <c r="AM42" s="2">
        <f t="shared" si="11"/>
        <v>0</v>
      </c>
      <c r="AN42" s="2">
        <f t="shared" si="11"/>
        <v>0</v>
      </c>
      <c r="AO42" s="2">
        <f t="shared" si="11"/>
        <v>0</v>
      </c>
      <c r="AP42" s="2">
        <f t="shared" si="11"/>
        <v>0</v>
      </c>
      <c r="AQ42" s="2">
        <f t="shared" si="11"/>
        <v>0</v>
      </c>
      <c r="AR42" s="2">
        <f t="shared" si="11"/>
        <v>0</v>
      </c>
      <c r="AT42" s="20"/>
    </row>
    <row r="43" spans="1:59" s="2" customFormat="1" x14ac:dyDescent="0.2">
      <c r="A43" s="42"/>
      <c r="B43" s="43" t="s">
        <v>55</v>
      </c>
      <c r="C43" s="41">
        <v>19</v>
      </c>
      <c r="D43" s="41">
        <v>38</v>
      </c>
      <c r="E43" s="41">
        <v>0</v>
      </c>
      <c r="F43" s="41">
        <v>4</v>
      </c>
      <c r="G43">
        <v>178930754.76101699</v>
      </c>
      <c r="H43" s="2">
        <f t="shared" si="6"/>
        <v>330</v>
      </c>
      <c r="I43" s="10">
        <f t="shared" si="7"/>
        <v>59047149071.135605</v>
      </c>
      <c r="J43" s="29">
        <f t="shared" si="12"/>
        <v>7.9245283018867917E-3</v>
      </c>
      <c r="K43" s="14">
        <v>573</v>
      </c>
      <c r="L43" s="11">
        <v>56.934272</v>
      </c>
      <c r="M43" s="9">
        <f t="shared" si="8"/>
        <v>1.2868298085084176E-7</v>
      </c>
      <c r="N43" s="10">
        <f t="shared" si="9"/>
        <v>3.2397013642455281</v>
      </c>
      <c r="Q43" s="2">
        <f t="shared" ref="Q43:AF57" si="14">IF($N43&gt;Q$26,IF($N43&lt;R$26,$I43,),)</f>
        <v>0</v>
      </c>
      <c r="R43" s="2">
        <f t="shared" si="14"/>
        <v>0</v>
      </c>
      <c r="S43" s="2">
        <f t="shared" si="14"/>
        <v>0</v>
      </c>
      <c r="T43" s="2">
        <f t="shared" si="14"/>
        <v>0</v>
      </c>
      <c r="U43" s="2">
        <f t="shared" si="14"/>
        <v>0</v>
      </c>
      <c r="V43" s="2">
        <f t="shared" si="14"/>
        <v>0</v>
      </c>
      <c r="W43" s="2">
        <f t="shared" si="14"/>
        <v>0</v>
      </c>
      <c r="X43" s="2">
        <f t="shared" si="14"/>
        <v>0</v>
      </c>
      <c r="Y43" s="2">
        <f t="shared" si="14"/>
        <v>0</v>
      </c>
      <c r="Z43" s="2">
        <f t="shared" si="14"/>
        <v>0</v>
      </c>
      <c r="AA43" s="2">
        <f t="shared" si="14"/>
        <v>0</v>
      </c>
      <c r="AB43" s="2">
        <f t="shared" si="14"/>
        <v>0</v>
      </c>
      <c r="AC43" s="2">
        <f t="shared" si="14"/>
        <v>0</v>
      </c>
      <c r="AD43" s="2">
        <f t="shared" si="14"/>
        <v>0</v>
      </c>
      <c r="AE43" s="2">
        <f t="shared" si="14"/>
        <v>0</v>
      </c>
      <c r="AF43" s="2">
        <f t="shared" si="14"/>
        <v>0</v>
      </c>
      <c r="AG43" s="2">
        <f t="shared" si="13"/>
        <v>0</v>
      </c>
      <c r="AH43" s="2">
        <f t="shared" si="13"/>
        <v>0</v>
      </c>
      <c r="AI43" s="2">
        <f t="shared" si="13"/>
        <v>0</v>
      </c>
      <c r="AJ43" s="2">
        <f t="shared" si="13"/>
        <v>0</v>
      </c>
      <c r="AK43" s="2">
        <f t="shared" si="13"/>
        <v>59047149071.135605</v>
      </c>
      <c r="AL43" s="2">
        <f t="shared" si="13"/>
        <v>0</v>
      </c>
      <c r="AM43" s="2">
        <f t="shared" si="13"/>
        <v>0</v>
      </c>
      <c r="AN43" s="2">
        <f t="shared" si="13"/>
        <v>0</v>
      </c>
      <c r="AO43" s="2">
        <f t="shared" si="13"/>
        <v>0</v>
      </c>
      <c r="AP43" s="2">
        <f t="shared" si="13"/>
        <v>0</v>
      </c>
      <c r="AQ43" s="2">
        <f t="shared" si="13"/>
        <v>0</v>
      </c>
      <c r="AR43" s="2">
        <f t="shared" si="13"/>
        <v>0</v>
      </c>
      <c r="AT43" s="20"/>
    </row>
    <row r="44" spans="1:59" s="2" customFormat="1" x14ac:dyDescent="0.2">
      <c r="A44" s="42"/>
      <c r="B44" s="43" t="s">
        <v>56</v>
      </c>
      <c r="C44" s="41">
        <v>7</v>
      </c>
      <c r="D44" s="41">
        <v>12</v>
      </c>
      <c r="E44" s="41">
        <v>0</v>
      </c>
      <c r="F44" s="41">
        <v>3</v>
      </c>
      <c r="G44">
        <v>114574872.09984501</v>
      </c>
      <c r="H44" s="2">
        <f t="shared" si="6"/>
        <v>144</v>
      </c>
      <c r="I44" s="10">
        <f t="shared" si="7"/>
        <v>16498781582.377682</v>
      </c>
      <c r="J44" s="29">
        <f t="shared" si="12"/>
        <v>2.4705882352941175E-2</v>
      </c>
      <c r="K44" s="14">
        <v>625</v>
      </c>
      <c r="L44" s="11">
        <v>69.097654000000006</v>
      </c>
      <c r="M44" s="9">
        <f t="shared" si="8"/>
        <v>1.1378175802716904E-8</v>
      </c>
      <c r="N44" s="10">
        <f t="shared" si="9"/>
        <v>1.8261014437011309</v>
      </c>
      <c r="Q44" s="2">
        <f t="shared" si="14"/>
        <v>0</v>
      </c>
      <c r="R44" s="2">
        <f t="shared" si="14"/>
        <v>0</v>
      </c>
      <c r="S44" s="2">
        <f t="shared" si="14"/>
        <v>0</v>
      </c>
      <c r="T44" s="2">
        <f t="shared" si="14"/>
        <v>0</v>
      </c>
      <c r="U44" s="2">
        <f t="shared" si="14"/>
        <v>0</v>
      </c>
      <c r="V44" s="2">
        <f t="shared" si="14"/>
        <v>0</v>
      </c>
      <c r="W44" s="2">
        <f t="shared" si="14"/>
        <v>0</v>
      </c>
      <c r="X44" s="2">
        <f t="shared" si="14"/>
        <v>0</v>
      </c>
      <c r="Y44" s="2">
        <f t="shared" si="14"/>
        <v>0</v>
      </c>
      <c r="Z44" s="2">
        <f t="shared" si="14"/>
        <v>0</v>
      </c>
      <c r="AA44" s="2">
        <f t="shared" si="14"/>
        <v>0</v>
      </c>
      <c r="AB44" s="2">
        <f t="shared" si="14"/>
        <v>0</v>
      </c>
      <c r="AC44" s="2">
        <f t="shared" si="14"/>
        <v>0</v>
      </c>
      <c r="AD44" s="2">
        <f t="shared" si="14"/>
        <v>0</v>
      </c>
      <c r="AE44" s="2">
        <f t="shared" si="14"/>
        <v>0</v>
      </c>
      <c r="AF44" s="2">
        <f t="shared" si="14"/>
        <v>0</v>
      </c>
      <c r="AG44" s="2">
        <f t="shared" si="13"/>
        <v>0</v>
      </c>
      <c r="AH44" s="2">
        <f t="shared" si="13"/>
        <v>0</v>
      </c>
      <c r="AI44" s="2">
        <f t="shared" si="13"/>
        <v>16498781582.377682</v>
      </c>
      <c r="AJ44" s="2">
        <f t="shared" si="13"/>
        <v>0</v>
      </c>
      <c r="AK44" s="2">
        <f t="shared" si="13"/>
        <v>0</v>
      </c>
      <c r="AL44" s="2">
        <f t="shared" si="13"/>
        <v>0</v>
      </c>
      <c r="AM44" s="2">
        <f t="shared" si="13"/>
        <v>0</v>
      </c>
      <c r="AN44" s="2">
        <f t="shared" si="13"/>
        <v>0</v>
      </c>
      <c r="AO44" s="2">
        <f t="shared" si="13"/>
        <v>0</v>
      </c>
      <c r="AP44" s="2">
        <f t="shared" si="13"/>
        <v>0</v>
      </c>
      <c r="AQ44" s="2">
        <f t="shared" si="13"/>
        <v>0</v>
      </c>
      <c r="AR44" s="2">
        <f t="shared" si="13"/>
        <v>0</v>
      </c>
      <c r="AT44" s="20"/>
      <c r="AU44" s="21"/>
      <c r="AV44" s="20"/>
    </row>
    <row r="45" spans="1:59" s="2" customFormat="1" x14ac:dyDescent="0.2">
      <c r="A45" s="42"/>
      <c r="B45" s="43" t="s">
        <v>57</v>
      </c>
      <c r="C45" s="41">
        <v>10</v>
      </c>
      <c r="D45" s="41">
        <v>18</v>
      </c>
      <c r="E45" s="41">
        <v>0</v>
      </c>
      <c r="F45" s="41">
        <v>3</v>
      </c>
      <c r="G45">
        <v>105875481.13774499</v>
      </c>
      <c r="H45" s="2">
        <f t="shared" si="6"/>
        <v>186</v>
      </c>
      <c r="I45" s="10">
        <f t="shared" si="7"/>
        <v>19692839491.620567</v>
      </c>
      <c r="J45" s="29">
        <f t="shared" si="12"/>
        <v>1.6153846153846154E-2</v>
      </c>
      <c r="K45" s="14">
        <v>625</v>
      </c>
      <c r="L45" s="11">
        <v>70.910105999999999</v>
      </c>
      <c r="M45" s="9">
        <f t="shared" si="8"/>
        <v>5.0738072130468131E-9</v>
      </c>
      <c r="N45" s="10">
        <f t="shared" si="9"/>
        <v>1.5865132176382795</v>
      </c>
      <c r="Q45" s="2">
        <f t="shared" si="14"/>
        <v>0</v>
      </c>
      <c r="R45" s="2">
        <f t="shared" si="14"/>
        <v>0</v>
      </c>
      <c r="S45" s="2">
        <f t="shared" si="14"/>
        <v>0</v>
      </c>
      <c r="T45" s="2">
        <f t="shared" si="14"/>
        <v>0</v>
      </c>
      <c r="U45" s="2">
        <f t="shared" si="14"/>
        <v>0</v>
      </c>
      <c r="V45" s="2">
        <f t="shared" si="14"/>
        <v>0</v>
      </c>
      <c r="W45" s="2">
        <f t="shared" si="14"/>
        <v>0</v>
      </c>
      <c r="X45" s="2">
        <f t="shared" si="14"/>
        <v>0</v>
      </c>
      <c r="Y45" s="2">
        <f t="shared" si="14"/>
        <v>0</v>
      </c>
      <c r="Z45" s="2">
        <f t="shared" si="14"/>
        <v>0</v>
      </c>
      <c r="AA45" s="2">
        <f t="shared" si="14"/>
        <v>0</v>
      </c>
      <c r="AB45" s="2">
        <f t="shared" si="14"/>
        <v>0</v>
      </c>
      <c r="AC45" s="2">
        <f t="shared" si="14"/>
        <v>0</v>
      </c>
      <c r="AD45" s="2">
        <f t="shared" si="14"/>
        <v>0</v>
      </c>
      <c r="AE45" s="2">
        <f t="shared" si="14"/>
        <v>0</v>
      </c>
      <c r="AF45" s="2">
        <f t="shared" si="14"/>
        <v>0</v>
      </c>
      <c r="AG45" s="2">
        <f t="shared" si="13"/>
        <v>0</v>
      </c>
      <c r="AH45" s="2">
        <f t="shared" si="13"/>
        <v>0</v>
      </c>
      <c r="AI45" s="2">
        <f t="shared" si="13"/>
        <v>19692839491.620567</v>
      </c>
      <c r="AJ45" s="2">
        <f t="shared" si="13"/>
        <v>0</v>
      </c>
      <c r="AK45" s="2">
        <f t="shared" si="13"/>
        <v>0</v>
      </c>
      <c r="AL45" s="2">
        <f t="shared" si="13"/>
        <v>0</v>
      </c>
      <c r="AM45" s="2">
        <f t="shared" si="13"/>
        <v>0</v>
      </c>
      <c r="AN45" s="2">
        <f t="shared" si="13"/>
        <v>0</v>
      </c>
      <c r="AO45" s="2">
        <f t="shared" si="13"/>
        <v>0</v>
      </c>
      <c r="AP45" s="2">
        <f t="shared" si="13"/>
        <v>0</v>
      </c>
      <c r="AQ45" s="2">
        <f t="shared" si="13"/>
        <v>0</v>
      </c>
      <c r="AR45" s="2">
        <f t="shared" si="13"/>
        <v>0</v>
      </c>
      <c r="AT45" s="20"/>
      <c r="AU45" s="21"/>
      <c r="AV45" s="20"/>
    </row>
    <row r="46" spans="1:59" s="2" customFormat="1" x14ac:dyDescent="0.2">
      <c r="A46" s="42"/>
      <c r="B46" s="43" t="s">
        <v>58</v>
      </c>
      <c r="C46" s="41">
        <v>18</v>
      </c>
      <c r="D46" s="41">
        <v>32</v>
      </c>
      <c r="E46" s="41">
        <v>0</v>
      </c>
      <c r="F46" s="41">
        <v>3</v>
      </c>
      <c r="G46">
        <v>101820335.602899</v>
      </c>
      <c r="H46" s="2">
        <f t="shared" si="6"/>
        <v>296</v>
      </c>
      <c r="I46" s="10">
        <f t="shared" si="7"/>
        <v>30138819338.458103</v>
      </c>
      <c r="J46" s="29">
        <f t="shared" si="12"/>
        <v>8.5714285714285719E-3</v>
      </c>
      <c r="K46" s="14">
        <v>625</v>
      </c>
      <c r="L46" s="11">
        <v>81.335862000000006</v>
      </c>
      <c r="M46" s="9">
        <f t="shared" si="8"/>
        <v>2.9785031069660627E-10</v>
      </c>
      <c r="N46" s="10">
        <f t="shared" si="9"/>
        <v>0.55695608041429889</v>
      </c>
      <c r="Q46" s="2">
        <f t="shared" si="14"/>
        <v>0</v>
      </c>
      <c r="R46" s="2">
        <f t="shared" si="14"/>
        <v>0</v>
      </c>
      <c r="S46" s="2">
        <f t="shared" si="14"/>
        <v>0</v>
      </c>
      <c r="T46" s="2">
        <f t="shared" si="14"/>
        <v>0</v>
      </c>
      <c r="U46" s="2">
        <f t="shared" si="14"/>
        <v>0</v>
      </c>
      <c r="V46" s="2">
        <f t="shared" si="14"/>
        <v>0</v>
      </c>
      <c r="W46" s="2">
        <f t="shared" si="14"/>
        <v>0</v>
      </c>
      <c r="X46" s="2">
        <f t="shared" si="14"/>
        <v>0</v>
      </c>
      <c r="Y46" s="2">
        <f t="shared" si="14"/>
        <v>0</v>
      </c>
      <c r="Z46" s="2">
        <f t="shared" si="14"/>
        <v>0</v>
      </c>
      <c r="AA46" s="2">
        <f t="shared" si="14"/>
        <v>0</v>
      </c>
      <c r="AB46" s="2">
        <f t="shared" si="14"/>
        <v>0</v>
      </c>
      <c r="AC46" s="2">
        <f t="shared" si="14"/>
        <v>0</v>
      </c>
      <c r="AD46" s="2">
        <f t="shared" si="14"/>
        <v>0</v>
      </c>
      <c r="AE46" s="2">
        <f t="shared" si="14"/>
        <v>0</v>
      </c>
      <c r="AF46" s="2">
        <f t="shared" si="14"/>
        <v>0</v>
      </c>
      <c r="AG46" s="2">
        <f t="shared" si="13"/>
        <v>0</v>
      </c>
      <c r="AH46" s="2">
        <f t="shared" si="13"/>
        <v>30138819338.458103</v>
      </c>
      <c r="AI46" s="2">
        <f t="shared" si="13"/>
        <v>0</v>
      </c>
      <c r="AJ46" s="2">
        <f t="shared" si="13"/>
        <v>0</v>
      </c>
      <c r="AK46" s="2">
        <f t="shared" si="13"/>
        <v>0</v>
      </c>
      <c r="AL46" s="2">
        <f t="shared" si="13"/>
        <v>0</v>
      </c>
      <c r="AM46" s="2">
        <f t="shared" si="13"/>
        <v>0</v>
      </c>
      <c r="AN46" s="2">
        <f t="shared" si="13"/>
        <v>0</v>
      </c>
      <c r="AO46" s="2">
        <f t="shared" si="13"/>
        <v>0</v>
      </c>
      <c r="AP46" s="2">
        <f t="shared" si="13"/>
        <v>0</v>
      </c>
      <c r="AQ46" s="2">
        <f t="shared" si="13"/>
        <v>0</v>
      </c>
      <c r="AR46" s="2">
        <f t="shared" si="13"/>
        <v>0</v>
      </c>
      <c r="AT46" s="20"/>
      <c r="AU46" s="21"/>
      <c r="AV46" s="20"/>
    </row>
    <row r="47" spans="1:59" s="2" customFormat="1" x14ac:dyDescent="0.2">
      <c r="A47" s="42"/>
      <c r="B47" s="40" t="s">
        <v>59</v>
      </c>
      <c r="C47">
        <v>12</v>
      </c>
      <c r="D47">
        <v>24</v>
      </c>
      <c r="E47">
        <v>0</v>
      </c>
      <c r="F47">
        <v>2</v>
      </c>
      <c r="G47">
        <v>86299349.102618903</v>
      </c>
      <c r="H47" s="2">
        <f t="shared" si="6"/>
        <v>200</v>
      </c>
      <c r="I47" s="10">
        <f t="shared" si="7"/>
        <v>17259869820.523781</v>
      </c>
      <c r="J47" s="29">
        <f t="shared" si="12"/>
        <v>1.2352941176470587E-2</v>
      </c>
      <c r="K47" s="14">
        <v>502</v>
      </c>
      <c r="L47" s="11">
        <v>17.924983999999998</v>
      </c>
      <c r="M47" s="9">
        <f t="shared" si="8"/>
        <v>6.5310208144767361E-4</v>
      </c>
      <c r="N47" s="10">
        <f t="shared" si="9"/>
        <v>6.7276773754256389</v>
      </c>
      <c r="Q47" s="2">
        <f t="shared" si="14"/>
        <v>0</v>
      </c>
      <c r="R47" s="2">
        <f t="shared" si="14"/>
        <v>0</v>
      </c>
      <c r="S47" s="2">
        <f t="shared" si="14"/>
        <v>0</v>
      </c>
      <c r="T47" s="2">
        <f t="shared" si="14"/>
        <v>0</v>
      </c>
      <c r="U47" s="2">
        <f t="shared" si="14"/>
        <v>0</v>
      </c>
      <c r="V47" s="2">
        <f t="shared" si="14"/>
        <v>0</v>
      </c>
      <c r="W47" s="2">
        <f t="shared" si="14"/>
        <v>0</v>
      </c>
      <c r="X47" s="2">
        <f t="shared" si="14"/>
        <v>0</v>
      </c>
      <c r="Y47" s="2">
        <f t="shared" si="14"/>
        <v>0</v>
      </c>
      <c r="Z47" s="2">
        <f t="shared" si="14"/>
        <v>0</v>
      </c>
      <c r="AA47" s="2">
        <f t="shared" si="14"/>
        <v>0</v>
      </c>
      <c r="AB47" s="2">
        <f t="shared" si="14"/>
        <v>0</v>
      </c>
      <c r="AC47" s="2">
        <f t="shared" si="14"/>
        <v>0</v>
      </c>
      <c r="AD47" s="2">
        <f t="shared" si="14"/>
        <v>0</v>
      </c>
      <c r="AE47" s="2">
        <f t="shared" si="14"/>
        <v>0</v>
      </c>
      <c r="AF47" s="2">
        <f t="shared" si="14"/>
        <v>0</v>
      </c>
      <c r="AG47" s="2">
        <f t="shared" si="13"/>
        <v>0</v>
      </c>
      <c r="AH47" s="2">
        <f t="shared" si="13"/>
        <v>0</v>
      </c>
      <c r="AI47" s="2">
        <f t="shared" si="13"/>
        <v>0</v>
      </c>
      <c r="AJ47" s="2">
        <f t="shared" si="13"/>
        <v>0</v>
      </c>
      <c r="AK47" s="2">
        <f t="shared" si="13"/>
        <v>0</v>
      </c>
      <c r="AL47" s="2">
        <f t="shared" si="13"/>
        <v>0</v>
      </c>
      <c r="AM47" s="2">
        <f t="shared" si="13"/>
        <v>0</v>
      </c>
      <c r="AN47" s="2">
        <f t="shared" si="13"/>
        <v>17259869820.523781</v>
      </c>
      <c r="AO47" s="2">
        <f t="shared" si="13"/>
        <v>0</v>
      </c>
      <c r="AP47" s="2">
        <f t="shared" si="13"/>
        <v>0</v>
      </c>
      <c r="AQ47" s="2">
        <f t="shared" si="13"/>
        <v>0</v>
      </c>
      <c r="AR47" s="2">
        <f t="shared" si="13"/>
        <v>0</v>
      </c>
      <c r="AT47" s="20"/>
      <c r="AU47" s="21"/>
      <c r="AV47" s="20"/>
    </row>
    <row r="48" spans="1:59" s="2" customFormat="1" x14ac:dyDescent="0.2">
      <c r="A48" s="42"/>
      <c r="B48" s="40" t="s">
        <v>60</v>
      </c>
      <c r="C48">
        <v>18</v>
      </c>
      <c r="D48">
        <v>32</v>
      </c>
      <c r="E48">
        <v>0</v>
      </c>
      <c r="F48">
        <v>2</v>
      </c>
      <c r="G48">
        <v>90502018.638475105</v>
      </c>
      <c r="H48" s="2">
        <f t="shared" si="6"/>
        <v>280</v>
      </c>
      <c r="I48" s="10">
        <f t="shared" si="7"/>
        <v>25340565218.773029</v>
      </c>
      <c r="J48" s="29">
        <f t="shared" si="12"/>
        <v>8.3999999999999995E-3</v>
      </c>
      <c r="K48" s="14">
        <v>570</v>
      </c>
      <c r="L48" s="11">
        <v>70.303184000000002</v>
      </c>
      <c r="M48" s="9">
        <f t="shared" si="8"/>
        <v>1.1064478893585601E-8</v>
      </c>
      <c r="N48" s="10">
        <f t="shared" si="9"/>
        <v>2.1027553079104799</v>
      </c>
      <c r="Q48" s="2">
        <f t="shared" si="14"/>
        <v>0</v>
      </c>
      <c r="R48" s="2">
        <f t="shared" si="14"/>
        <v>0</v>
      </c>
      <c r="S48" s="2">
        <f t="shared" si="14"/>
        <v>0</v>
      </c>
      <c r="T48" s="2">
        <f t="shared" si="14"/>
        <v>0</v>
      </c>
      <c r="U48" s="2">
        <f t="shared" si="14"/>
        <v>0</v>
      </c>
      <c r="V48" s="2">
        <f t="shared" si="14"/>
        <v>0</v>
      </c>
      <c r="W48" s="2">
        <f t="shared" si="14"/>
        <v>0</v>
      </c>
      <c r="X48" s="2">
        <f t="shared" si="14"/>
        <v>0</v>
      </c>
      <c r="Y48" s="2">
        <f t="shared" si="14"/>
        <v>0</v>
      </c>
      <c r="Z48" s="2">
        <f t="shared" si="14"/>
        <v>0</v>
      </c>
      <c r="AA48" s="2">
        <f t="shared" si="14"/>
        <v>0</v>
      </c>
      <c r="AB48" s="2">
        <f t="shared" si="14"/>
        <v>0</v>
      </c>
      <c r="AC48" s="2">
        <f t="shared" si="14"/>
        <v>0</v>
      </c>
      <c r="AD48" s="2">
        <f t="shared" si="14"/>
        <v>0</v>
      </c>
      <c r="AE48" s="2">
        <f t="shared" si="14"/>
        <v>0</v>
      </c>
      <c r="AF48" s="2">
        <f t="shared" si="14"/>
        <v>0</v>
      </c>
      <c r="AG48" s="2">
        <f t="shared" si="13"/>
        <v>0</v>
      </c>
      <c r="AH48" s="2">
        <f t="shared" si="13"/>
        <v>0</v>
      </c>
      <c r="AI48" s="2">
        <f t="shared" si="13"/>
        <v>0</v>
      </c>
      <c r="AJ48" s="2">
        <f t="shared" si="13"/>
        <v>25340565218.773029</v>
      </c>
      <c r="AK48" s="2">
        <f t="shared" si="13"/>
        <v>0</v>
      </c>
      <c r="AL48" s="2">
        <f t="shared" si="13"/>
        <v>0</v>
      </c>
      <c r="AM48" s="2">
        <f t="shared" si="13"/>
        <v>0</v>
      </c>
      <c r="AN48" s="2">
        <f t="shared" si="13"/>
        <v>0</v>
      </c>
      <c r="AO48" s="2">
        <f t="shared" si="13"/>
        <v>0</v>
      </c>
      <c r="AP48" s="2">
        <f t="shared" si="13"/>
        <v>0</v>
      </c>
      <c r="AQ48" s="2">
        <f t="shared" si="13"/>
        <v>0</v>
      </c>
      <c r="AR48" s="2">
        <f t="shared" si="13"/>
        <v>0</v>
      </c>
      <c r="AT48" s="20"/>
      <c r="AU48" s="21"/>
      <c r="AV48" s="20"/>
    </row>
    <row r="49" spans="1:48" s="2" customFormat="1" x14ac:dyDescent="0.2">
      <c r="A49" s="42"/>
      <c r="B49" s="43" t="s">
        <v>61</v>
      </c>
      <c r="C49" s="41">
        <v>11</v>
      </c>
      <c r="D49" s="41">
        <v>20</v>
      </c>
      <c r="E49" s="41">
        <v>0</v>
      </c>
      <c r="F49" s="41">
        <v>3</v>
      </c>
      <c r="G49">
        <v>82769636.147552997</v>
      </c>
      <c r="H49" s="2">
        <f t="shared" si="6"/>
        <v>200</v>
      </c>
      <c r="I49" s="10">
        <f t="shared" si="7"/>
        <v>16553927229.510599</v>
      </c>
      <c r="J49" s="29">
        <f t="shared" si="12"/>
        <v>1.4482758620689654E-2</v>
      </c>
      <c r="K49" s="14">
        <v>640</v>
      </c>
      <c r="L49" s="11">
        <v>85.642514000000006</v>
      </c>
      <c r="M49" s="9">
        <f t="shared" si="8"/>
        <v>1.3775057716241738E-10</v>
      </c>
      <c r="N49" s="10">
        <f t="shared" si="9"/>
        <v>5.1789734740723375E-2</v>
      </c>
      <c r="Q49" s="2">
        <f t="shared" si="14"/>
        <v>0</v>
      </c>
      <c r="R49" s="2">
        <f t="shared" si="14"/>
        <v>0</v>
      </c>
      <c r="S49" s="2">
        <f t="shared" si="14"/>
        <v>0</v>
      </c>
      <c r="T49" s="2">
        <f t="shared" si="14"/>
        <v>0</v>
      </c>
      <c r="U49" s="2">
        <f t="shared" si="14"/>
        <v>0</v>
      </c>
      <c r="V49" s="2">
        <f t="shared" si="14"/>
        <v>0</v>
      </c>
      <c r="W49" s="2">
        <f t="shared" si="14"/>
        <v>0</v>
      </c>
      <c r="X49" s="2">
        <f t="shared" si="14"/>
        <v>0</v>
      </c>
      <c r="Y49" s="2">
        <f t="shared" si="14"/>
        <v>0</v>
      </c>
      <c r="Z49" s="2">
        <f t="shared" si="14"/>
        <v>0</v>
      </c>
      <c r="AA49" s="2">
        <f t="shared" si="14"/>
        <v>0</v>
      </c>
      <c r="AB49" s="2">
        <f t="shared" si="14"/>
        <v>0</v>
      </c>
      <c r="AC49" s="2">
        <f t="shared" si="14"/>
        <v>0</v>
      </c>
      <c r="AD49" s="2">
        <f t="shared" si="14"/>
        <v>0</v>
      </c>
      <c r="AE49" s="2">
        <f t="shared" si="14"/>
        <v>0</v>
      </c>
      <c r="AF49" s="2">
        <f t="shared" si="14"/>
        <v>0</v>
      </c>
      <c r="AG49" s="2">
        <f t="shared" si="13"/>
        <v>0</v>
      </c>
      <c r="AH49" s="2">
        <f t="shared" si="13"/>
        <v>16553927229.510599</v>
      </c>
      <c r="AI49" s="2">
        <f t="shared" si="13"/>
        <v>0</v>
      </c>
      <c r="AJ49" s="2">
        <f t="shared" si="13"/>
        <v>0</v>
      </c>
      <c r="AK49" s="2">
        <f t="shared" si="13"/>
        <v>0</v>
      </c>
      <c r="AL49" s="2">
        <f t="shared" si="13"/>
        <v>0</v>
      </c>
      <c r="AM49" s="2">
        <f t="shared" si="13"/>
        <v>0</v>
      </c>
      <c r="AN49" s="2">
        <f t="shared" si="13"/>
        <v>0</v>
      </c>
      <c r="AO49" s="2">
        <f t="shared" si="13"/>
        <v>0</v>
      </c>
      <c r="AP49" s="2">
        <f t="shared" si="13"/>
        <v>0</v>
      </c>
      <c r="AQ49" s="2">
        <f t="shared" si="13"/>
        <v>0</v>
      </c>
      <c r="AR49" s="2">
        <f t="shared" si="13"/>
        <v>0</v>
      </c>
      <c r="AT49" s="20"/>
      <c r="AU49" s="21"/>
      <c r="AV49" s="20"/>
    </row>
    <row r="50" spans="1:48" s="2" customFormat="1" x14ac:dyDescent="0.2">
      <c r="A50" s="42"/>
      <c r="B50" s="43" t="s">
        <v>62</v>
      </c>
      <c r="C50" s="41">
        <v>15</v>
      </c>
      <c r="D50" s="41">
        <v>28</v>
      </c>
      <c r="E50" s="41">
        <v>0</v>
      </c>
      <c r="F50" s="41">
        <v>3</v>
      </c>
      <c r="G50">
        <v>82553594.148816004</v>
      </c>
      <c r="H50" s="2">
        <f t="shared" si="6"/>
        <v>256</v>
      </c>
      <c r="I50" s="10">
        <f t="shared" si="7"/>
        <v>21133720102.096897</v>
      </c>
      <c r="J50" s="29">
        <f t="shared" si="12"/>
        <v>1.0243902439024391E-2</v>
      </c>
      <c r="K50" s="14">
        <v>645</v>
      </c>
      <c r="L50" s="11">
        <v>87.621245999999999</v>
      </c>
      <c r="M50" s="9">
        <f t="shared" si="8"/>
        <v>5.596708375329287E-11</v>
      </c>
      <c r="N50" s="10">
        <f t="shared" si="9"/>
        <v>-0.23216104484602379</v>
      </c>
      <c r="Q50" s="2">
        <f t="shared" si="14"/>
        <v>0</v>
      </c>
      <c r="R50" s="2">
        <f t="shared" si="14"/>
        <v>0</v>
      </c>
      <c r="S50" s="2">
        <f t="shared" si="14"/>
        <v>0</v>
      </c>
      <c r="T50" s="2">
        <f t="shared" si="14"/>
        <v>0</v>
      </c>
      <c r="U50" s="2">
        <f t="shared" si="14"/>
        <v>0</v>
      </c>
      <c r="V50" s="2">
        <f t="shared" si="14"/>
        <v>0</v>
      </c>
      <c r="W50" s="2">
        <f t="shared" si="14"/>
        <v>0</v>
      </c>
      <c r="X50" s="2">
        <f t="shared" si="14"/>
        <v>0</v>
      </c>
      <c r="Y50" s="2">
        <f t="shared" si="14"/>
        <v>0</v>
      </c>
      <c r="Z50" s="2">
        <f t="shared" si="14"/>
        <v>0</v>
      </c>
      <c r="AA50" s="2">
        <f t="shared" si="14"/>
        <v>0</v>
      </c>
      <c r="AB50" s="2">
        <f t="shared" si="14"/>
        <v>0</v>
      </c>
      <c r="AC50" s="2">
        <f t="shared" si="14"/>
        <v>0</v>
      </c>
      <c r="AD50" s="2">
        <f t="shared" si="14"/>
        <v>0</v>
      </c>
      <c r="AE50" s="2">
        <f t="shared" si="14"/>
        <v>0</v>
      </c>
      <c r="AF50" s="2">
        <f t="shared" si="14"/>
        <v>0</v>
      </c>
      <c r="AG50" s="2">
        <f t="shared" si="13"/>
        <v>21133720102.096897</v>
      </c>
      <c r="AH50" s="2">
        <f t="shared" si="13"/>
        <v>0</v>
      </c>
      <c r="AI50" s="2">
        <f t="shared" si="13"/>
        <v>0</v>
      </c>
      <c r="AJ50" s="2">
        <f t="shared" si="13"/>
        <v>0</v>
      </c>
      <c r="AK50" s="2">
        <f t="shared" si="13"/>
        <v>0</v>
      </c>
      <c r="AL50" s="2">
        <f t="shared" si="13"/>
        <v>0</v>
      </c>
      <c r="AM50" s="2">
        <f t="shared" si="13"/>
        <v>0</v>
      </c>
      <c r="AN50" s="2">
        <f t="shared" si="13"/>
        <v>0</v>
      </c>
      <c r="AO50" s="2">
        <f t="shared" si="13"/>
        <v>0</v>
      </c>
      <c r="AP50" s="2">
        <f t="shared" si="13"/>
        <v>0</v>
      </c>
      <c r="AQ50" s="2">
        <f t="shared" si="13"/>
        <v>0</v>
      </c>
      <c r="AR50" s="2">
        <f t="shared" si="13"/>
        <v>0</v>
      </c>
      <c r="AT50" s="20"/>
      <c r="AU50" s="21"/>
      <c r="AV50" s="20"/>
    </row>
    <row r="51" spans="1:48" s="2" customFormat="1" x14ac:dyDescent="0.2">
      <c r="A51" s="42"/>
      <c r="B51" s="43" t="s">
        <v>63</v>
      </c>
      <c r="C51" s="41">
        <v>14</v>
      </c>
      <c r="D51" s="41">
        <v>26</v>
      </c>
      <c r="E51" s="41">
        <v>0</v>
      </c>
      <c r="F51" s="41">
        <v>3</v>
      </c>
      <c r="G51">
        <v>80365067.514663994</v>
      </c>
      <c r="H51" s="2">
        <f t="shared" si="6"/>
        <v>242</v>
      </c>
      <c r="I51" s="10">
        <f t="shared" si="7"/>
        <v>19448346338.548687</v>
      </c>
      <c r="J51" s="29">
        <f t="shared" si="12"/>
        <v>1.1052631578947368E-2</v>
      </c>
      <c r="K51" s="14">
        <v>625</v>
      </c>
      <c r="L51" s="11">
        <v>68.698582000000002</v>
      </c>
      <c r="M51" s="9">
        <f t="shared" si="8"/>
        <v>5.5377787167662143E-9</v>
      </c>
      <c r="N51" s="10">
        <f t="shared" si="9"/>
        <v>1.7388172757260487</v>
      </c>
      <c r="Q51" s="2">
        <f t="shared" si="14"/>
        <v>0</v>
      </c>
      <c r="R51" s="2">
        <f t="shared" si="14"/>
        <v>0</v>
      </c>
      <c r="S51" s="2">
        <f t="shared" si="14"/>
        <v>0</v>
      </c>
      <c r="T51" s="2">
        <f t="shared" si="14"/>
        <v>0</v>
      </c>
      <c r="U51" s="2">
        <f t="shared" si="14"/>
        <v>0</v>
      </c>
      <c r="V51" s="2">
        <f t="shared" si="14"/>
        <v>0</v>
      </c>
      <c r="W51" s="2">
        <f t="shared" si="14"/>
        <v>0</v>
      </c>
      <c r="X51" s="2">
        <f t="shared" si="14"/>
        <v>0</v>
      </c>
      <c r="Y51" s="2">
        <f t="shared" si="14"/>
        <v>0</v>
      </c>
      <c r="Z51" s="2">
        <f t="shared" si="14"/>
        <v>0</v>
      </c>
      <c r="AA51" s="2">
        <f t="shared" si="14"/>
        <v>0</v>
      </c>
      <c r="AB51" s="2">
        <f t="shared" si="14"/>
        <v>0</v>
      </c>
      <c r="AC51" s="2">
        <f t="shared" si="14"/>
        <v>0</v>
      </c>
      <c r="AD51" s="2">
        <f t="shared" si="14"/>
        <v>0</v>
      </c>
      <c r="AE51" s="2">
        <f t="shared" si="14"/>
        <v>0</v>
      </c>
      <c r="AF51" s="2">
        <f t="shared" si="14"/>
        <v>0</v>
      </c>
      <c r="AG51" s="2">
        <f t="shared" si="13"/>
        <v>0</v>
      </c>
      <c r="AH51" s="2">
        <f t="shared" si="13"/>
        <v>0</v>
      </c>
      <c r="AI51" s="2">
        <f t="shared" si="13"/>
        <v>19448346338.548687</v>
      </c>
      <c r="AJ51" s="2">
        <f t="shared" si="13"/>
        <v>0</v>
      </c>
      <c r="AK51" s="2">
        <f t="shared" si="13"/>
        <v>0</v>
      </c>
      <c r="AL51" s="2">
        <f t="shared" si="13"/>
        <v>0</v>
      </c>
      <c r="AM51" s="2">
        <f t="shared" si="13"/>
        <v>0</v>
      </c>
      <c r="AN51" s="2">
        <f t="shared" si="13"/>
        <v>0</v>
      </c>
      <c r="AO51" s="2">
        <f t="shared" si="13"/>
        <v>0</v>
      </c>
      <c r="AP51" s="2">
        <f t="shared" si="13"/>
        <v>0</v>
      </c>
      <c r="AQ51" s="2">
        <f t="shared" si="13"/>
        <v>0</v>
      </c>
      <c r="AR51" s="2">
        <f t="shared" si="13"/>
        <v>0</v>
      </c>
      <c r="AT51" s="20"/>
      <c r="AU51" s="21"/>
      <c r="AV51" s="20"/>
    </row>
    <row r="52" spans="1:48" s="2" customFormat="1" x14ac:dyDescent="0.2">
      <c r="A52" s="42"/>
      <c r="B52" s="43" t="s">
        <v>64</v>
      </c>
      <c r="C52" s="41">
        <v>12</v>
      </c>
      <c r="D52" s="41">
        <v>22</v>
      </c>
      <c r="E52" s="41">
        <v>0</v>
      </c>
      <c r="F52" s="41">
        <v>3</v>
      </c>
      <c r="G52">
        <v>72958640.490765005</v>
      </c>
      <c r="H52" s="2">
        <f t="shared" si="6"/>
        <v>214</v>
      </c>
      <c r="I52" s="10">
        <f t="shared" si="7"/>
        <v>15613149065.02371</v>
      </c>
      <c r="J52" s="29">
        <f t="shared" si="12"/>
        <v>1.3125E-2</v>
      </c>
      <c r="K52" s="14">
        <v>625</v>
      </c>
      <c r="L52" s="11">
        <v>94.879367999999999</v>
      </c>
      <c r="M52" s="9">
        <f t="shared" si="8"/>
        <v>2.6122333900961548E-11</v>
      </c>
      <c r="N52" s="10">
        <f t="shared" si="9"/>
        <v>-0.64090793836188109</v>
      </c>
      <c r="Q52" s="2">
        <f t="shared" si="14"/>
        <v>0</v>
      </c>
      <c r="R52" s="2">
        <f t="shared" si="14"/>
        <v>0</v>
      </c>
      <c r="S52" s="2">
        <f t="shared" si="14"/>
        <v>0</v>
      </c>
      <c r="T52" s="2">
        <f t="shared" si="14"/>
        <v>0</v>
      </c>
      <c r="U52" s="2">
        <f t="shared" si="14"/>
        <v>0</v>
      </c>
      <c r="V52" s="2">
        <f t="shared" si="14"/>
        <v>0</v>
      </c>
      <c r="W52" s="2">
        <f t="shared" si="14"/>
        <v>0</v>
      </c>
      <c r="X52" s="2">
        <f t="shared" si="14"/>
        <v>0</v>
      </c>
      <c r="Y52" s="2">
        <f t="shared" si="14"/>
        <v>0</v>
      </c>
      <c r="Z52" s="2">
        <f t="shared" si="14"/>
        <v>0</v>
      </c>
      <c r="AA52" s="2">
        <f t="shared" si="14"/>
        <v>0</v>
      </c>
      <c r="AB52" s="2">
        <f t="shared" si="14"/>
        <v>0</v>
      </c>
      <c r="AC52" s="2">
        <f t="shared" si="14"/>
        <v>0</v>
      </c>
      <c r="AD52" s="2">
        <f t="shared" si="14"/>
        <v>0</v>
      </c>
      <c r="AE52" s="2">
        <f t="shared" si="14"/>
        <v>0</v>
      </c>
      <c r="AF52" s="2">
        <f t="shared" si="14"/>
        <v>0</v>
      </c>
      <c r="AG52" s="2">
        <f t="shared" si="13"/>
        <v>15613149065.02371</v>
      </c>
      <c r="AH52" s="2">
        <f t="shared" si="13"/>
        <v>0</v>
      </c>
      <c r="AI52" s="2">
        <f t="shared" si="13"/>
        <v>0</v>
      </c>
      <c r="AJ52" s="2">
        <f t="shared" si="13"/>
        <v>0</v>
      </c>
      <c r="AK52" s="2">
        <f t="shared" si="13"/>
        <v>0</v>
      </c>
      <c r="AL52" s="2">
        <f t="shared" si="13"/>
        <v>0</v>
      </c>
      <c r="AM52" s="2">
        <f t="shared" si="13"/>
        <v>0</v>
      </c>
      <c r="AN52" s="2">
        <f t="shared" si="13"/>
        <v>0</v>
      </c>
      <c r="AO52" s="2">
        <f t="shared" si="13"/>
        <v>0</v>
      </c>
      <c r="AP52" s="2">
        <f t="shared" si="13"/>
        <v>0</v>
      </c>
      <c r="AQ52" s="2">
        <f t="shared" si="13"/>
        <v>0</v>
      </c>
      <c r="AR52" s="2">
        <f t="shared" si="13"/>
        <v>0</v>
      </c>
      <c r="AT52" s="20"/>
      <c r="AU52" s="21"/>
      <c r="AV52" s="20"/>
    </row>
    <row r="53" spans="1:48" s="2" customFormat="1" x14ac:dyDescent="0.2">
      <c r="A53" s="42"/>
      <c r="B53" s="40" t="s">
        <v>65</v>
      </c>
      <c r="C53">
        <v>10</v>
      </c>
      <c r="D53">
        <v>20</v>
      </c>
      <c r="E53">
        <v>0</v>
      </c>
      <c r="F53">
        <v>2</v>
      </c>
      <c r="G53">
        <v>63067643.639443897</v>
      </c>
      <c r="H53" s="2">
        <f t="shared" si="6"/>
        <v>172</v>
      </c>
      <c r="I53" s="10">
        <f t="shared" si="7"/>
        <v>10847634705.98435</v>
      </c>
      <c r="J53" s="29">
        <f t="shared" si="12"/>
        <v>1.4999999999999999E-2</v>
      </c>
      <c r="K53" s="14">
        <v>460</v>
      </c>
      <c r="L53" s="11">
        <v>20.369299999999999</v>
      </c>
      <c r="M53" s="9">
        <f t="shared" si="8"/>
        <v>8.2929508536415278E-4</v>
      </c>
      <c r="N53" s="10">
        <f t="shared" si="9"/>
        <v>6.7659038504409272</v>
      </c>
      <c r="Q53" s="2">
        <f t="shared" si="14"/>
        <v>0</v>
      </c>
      <c r="R53" s="2">
        <f t="shared" si="14"/>
        <v>0</v>
      </c>
      <c r="S53" s="2">
        <f t="shared" si="14"/>
        <v>0</v>
      </c>
      <c r="T53" s="2">
        <f t="shared" si="14"/>
        <v>0</v>
      </c>
      <c r="U53" s="2">
        <f t="shared" si="14"/>
        <v>0</v>
      </c>
      <c r="V53" s="2">
        <f t="shared" si="14"/>
        <v>0</v>
      </c>
      <c r="W53" s="2">
        <f t="shared" si="14"/>
        <v>0</v>
      </c>
      <c r="X53" s="2">
        <f t="shared" si="14"/>
        <v>0</v>
      </c>
      <c r="Y53" s="2">
        <f t="shared" si="14"/>
        <v>0</v>
      </c>
      <c r="Z53" s="2">
        <f t="shared" si="14"/>
        <v>0</v>
      </c>
      <c r="AA53" s="2">
        <f t="shared" si="14"/>
        <v>0</v>
      </c>
      <c r="AB53" s="2">
        <f t="shared" si="14"/>
        <v>0</v>
      </c>
      <c r="AC53" s="2">
        <f t="shared" si="14"/>
        <v>0</v>
      </c>
      <c r="AD53" s="2">
        <f t="shared" si="14"/>
        <v>0</v>
      </c>
      <c r="AE53" s="2">
        <f t="shared" si="14"/>
        <v>0</v>
      </c>
      <c r="AF53" s="2">
        <f t="shared" si="14"/>
        <v>0</v>
      </c>
      <c r="AG53" s="2">
        <f t="shared" si="13"/>
        <v>0</v>
      </c>
      <c r="AH53" s="2">
        <f t="shared" si="13"/>
        <v>0</v>
      </c>
      <c r="AI53" s="2">
        <f t="shared" si="13"/>
        <v>0</v>
      </c>
      <c r="AJ53" s="2">
        <f t="shared" si="13"/>
        <v>0</v>
      </c>
      <c r="AK53" s="2">
        <f t="shared" si="13"/>
        <v>0</v>
      </c>
      <c r="AL53" s="2">
        <f t="shared" si="13"/>
        <v>0</v>
      </c>
      <c r="AM53" s="2">
        <f t="shared" si="13"/>
        <v>0</v>
      </c>
      <c r="AN53" s="2">
        <f t="shared" si="13"/>
        <v>10847634705.98435</v>
      </c>
      <c r="AO53" s="2">
        <f t="shared" si="13"/>
        <v>0</v>
      </c>
      <c r="AP53" s="2">
        <f t="shared" si="13"/>
        <v>0</v>
      </c>
      <c r="AQ53" s="2">
        <f t="shared" si="13"/>
        <v>0</v>
      </c>
      <c r="AR53" s="2">
        <f t="shared" si="13"/>
        <v>0</v>
      </c>
      <c r="AT53" s="20"/>
      <c r="AU53" s="21"/>
      <c r="AV53" s="20"/>
    </row>
    <row r="54" spans="1:48" s="2" customFormat="1" x14ac:dyDescent="0.2">
      <c r="A54" s="42"/>
      <c r="B54" s="40" t="s">
        <v>66</v>
      </c>
      <c r="C54">
        <v>13</v>
      </c>
      <c r="D54">
        <v>24</v>
      </c>
      <c r="E54">
        <v>0</v>
      </c>
      <c r="F54">
        <v>3</v>
      </c>
      <c r="G54">
        <v>62337817.935369</v>
      </c>
      <c r="H54" s="2">
        <f t="shared" si="6"/>
        <v>228</v>
      </c>
      <c r="I54" s="10">
        <f t="shared" si="7"/>
        <v>14213022489.264132</v>
      </c>
      <c r="J54" s="29">
        <f t="shared" si="12"/>
        <v>1.2E-2</v>
      </c>
      <c r="K54" s="14">
        <v>641</v>
      </c>
      <c r="L54" s="11">
        <v>119.43061</v>
      </c>
      <c r="M54" s="9">
        <f t="shared" si="8"/>
        <v>7.5410962340997831E-14</v>
      </c>
      <c r="N54" s="10">
        <f t="shared" si="9"/>
        <v>-3.1529643581244255</v>
      </c>
      <c r="Q54" s="2">
        <f t="shared" si="14"/>
        <v>0</v>
      </c>
      <c r="R54" s="2">
        <f t="shared" si="14"/>
        <v>0</v>
      </c>
      <c r="S54" s="2">
        <f t="shared" si="14"/>
        <v>0</v>
      </c>
      <c r="T54" s="2">
        <f t="shared" si="14"/>
        <v>0</v>
      </c>
      <c r="U54" s="2">
        <f t="shared" si="14"/>
        <v>0</v>
      </c>
      <c r="V54" s="2">
        <f t="shared" si="14"/>
        <v>0</v>
      </c>
      <c r="W54" s="2">
        <f t="shared" si="14"/>
        <v>0</v>
      </c>
      <c r="X54" s="2">
        <f t="shared" si="14"/>
        <v>0</v>
      </c>
      <c r="Y54" s="2">
        <f t="shared" si="14"/>
        <v>0</v>
      </c>
      <c r="Z54" s="2">
        <f t="shared" si="14"/>
        <v>0</v>
      </c>
      <c r="AA54" s="2">
        <f t="shared" si="14"/>
        <v>0</v>
      </c>
      <c r="AB54" s="2">
        <f t="shared" si="14"/>
        <v>0</v>
      </c>
      <c r="AC54" s="2">
        <f t="shared" si="14"/>
        <v>0</v>
      </c>
      <c r="AD54" s="2">
        <f t="shared" si="14"/>
        <v>14213022489.264132</v>
      </c>
      <c r="AE54" s="2">
        <f t="shared" si="14"/>
        <v>0</v>
      </c>
      <c r="AF54" s="2">
        <f t="shared" si="14"/>
        <v>0</v>
      </c>
      <c r="AG54" s="2">
        <f t="shared" si="13"/>
        <v>0</v>
      </c>
      <c r="AH54" s="2">
        <f t="shared" si="13"/>
        <v>0</v>
      </c>
      <c r="AI54" s="2">
        <f t="shared" si="13"/>
        <v>0</v>
      </c>
      <c r="AJ54" s="2">
        <f t="shared" si="13"/>
        <v>0</v>
      </c>
      <c r="AK54" s="2">
        <f t="shared" si="13"/>
        <v>0</v>
      </c>
      <c r="AL54" s="2">
        <f t="shared" si="13"/>
        <v>0</v>
      </c>
      <c r="AM54" s="2">
        <f t="shared" si="13"/>
        <v>0</v>
      </c>
      <c r="AN54" s="2">
        <f t="shared" si="13"/>
        <v>0</v>
      </c>
      <c r="AO54" s="2">
        <f t="shared" si="13"/>
        <v>0</v>
      </c>
      <c r="AP54" s="2">
        <f t="shared" si="13"/>
        <v>0</v>
      </c>
      <c r="AQ54" s="2">
        <f t="shared" si="13"/>
        <v>0</v>
      </c>
      <c r="AR54" s="2">
        <f t="shared" si="13"/>
        <v>0</v>
      </c>
      <c r="AT54" s="20"/>
      <c r="AU54" s="21"/>
      <c r="AV54" s="20"/>
    </row>
    <row r="55" spans="1:48" s="2" customFormat="1" x14ac:dyDescent="0.2">
      <c r="A55" s="42"/>
      <c r="B55" s="43" t="s">
        <v>67</v>
      </c>
      <c r="C55" s="41">
        <v>17</v>
      </c>
      <c r="D55" s="41">
        <v>32</v>
      </c>
      <c r="E55" s="41">
        <v>0</v>
      </c>
      <c r="F55" s="41">
        <v>2</v>
      </c>
      <c r="G55">
        <v>63469222.613366</v>
      </c>
      <c r="H55" s="2">
        <f t="shared" si="6"/>
        <v>268</v>
      </c>
      <c r="I55" s="10">
        <f t="shared" si="7"/>
        <v>17009751660.382088</v>
      </c>
      <c r="J55" s="29">
        <f t="shared" si="12"/>
        <v>8.7499999999999991E-3</v>
      </c>
      <c r="K55" s="14">
        <v>625</v>
      </c>
      <c r="L55" s="11">
        <v>36.841828200000002</v>
      </c>
      <c r="M55" s="9">
        <f t="shared" si="8"/>
        <v>3.6589821142363753E-6</v>
      </c>
      <c r="N55" s="10">
        <f t="shared" si="9"/>
        <v>4.603161392505573</v>
      </c>
      <c r="Q55" s="2">
        <f t="shared" si="14"/>
        <v>0</v>
      </c>
      <c r="R55" s="2">
        <f t="shared" si="14"/>
        <v>0</v>
      </c>
      <c r="S55" s="2">
        <f t="shared" si="14"/>
        <v>0</v>
      </c>
      <c r="T55" s="2">
        <f t="shared" si="14"/>
        <v>0</v>
      </c>
      <c r="U55" s="2">
        <f t="shared" si="14"/>
        <v>0</v>
      </c>
      <c r="V55" s="2">
        <f t="shared" si="14"/>
        <v>0</v>
      </c>
      <c r="W55" s="2">
        <f t="shared" si="14"/>
        <v>0</v>
      </c>
      <c r="X55" s="2">
        <f t="shared" si="14"/>
        <v>0</v>
      </c>
      <c r="Y55" s="2">
        <f t="shared" si="14"/>
        <v>0</v>
      </c>
      <c r="Z55" s="2">
        <f t="shared" si="14"/>
        <v>0</v>
      </c>
      <c r="AA55" s="2">
        <f t="shared" si="14"/>
        <v>0</v>
      </c>
      <c r="AB55" s="2">
        <f t="shared" si="14"/>
        <v>0</v>
      </c>
      <c r="AC55" s="2">
        <f t="shared" si="14"/>
        <v>0</v>
      </c>
      <c r="AD55" s="2">
        <f t="shared" si="14"/>
        <v>0</v>
      </c>
      <c r="AE55" s="2">
        <f t="shared" si="14"/>
        <v>0</v>
      </c>
      <c r="AF55" s="2">
        <f t="shared" si="14"/>
        <v>0</v>
      </c>
      <c r="AG55" s="2">
        <f t="shared" si="13"/>
        <v>0</v>
      </c>
      <c r="AH55" s="2">
        <f t="shared" si="13"/>
        <v>0</v>
      </c>
      <c r="AI55" s="2">
        <f t="shared" si="13"/>
        <v>0</v>
      </c>
      <c r="AJ55" s="2">
        <f t="shared" si="13"/>
        <v>0</v>
      </c>
      <c r="AK55" s="2">
        <f t="shared" si="13"/>
        <v>0</v>
      </c>
      <c r="AL55" s="2">
        <f t="shared" si="13"/>
        <v>17009751660.382088</v>
      </c>
      <c r="AM55" s="2">
        <f t="shared" si="13"/>
        <v>0</v>
      </c>
      <c r="AN55" s="2">
        <f t="shared" si="13"/>
        <v>0</v>
      </c>
      <c r="AO55" s="2">
        <f t="shared" si="13"/>
        <v>0</v>
      </c>
      <c r="AP55" s="2">
        <f t="shared" si="13"/>
        <v>0</v>
      </c>
      <c r="AQ55" s="2">
        <f t="shared" si="13"/>
        <v>0</v>
      </c>
      <c r="AR55" s="2">
        <f t="shared" si="13"/>
        <v>0</v>
      </c>
      <c r="AT55" s="20"/>
      <c r="AU55" s="21"/>
      <c r="AV55" s="20"/>
    </row>
    <row r="56" spans="1:48" s="2" customFormat="1" x14ac:dyDescent="0.2">
      <c r="A56" s="42"/>
      <c r="B56" s="43" t="s">
        <v>68</v>
      </c>
      <c r="C56" s="41">
        <v>17</v>
      </c>
      <c r="D56" s="41">
        <v>32</v>
      </c>
      <c r="E56" s="41">
        <v>0</v>
      </c>
      <c r="F56" s="41">
        <v>3</v>
      </c>
      <c r="G56">
        <v>58261785.693631999</v>
      </c>
      <c r="H56" s="2">
        <f t="shared" si="6"/>
        <v>284</v>
      </c>
      <c r="I56" s="10">
        <f t="shared" si="7"/>
        <v>16546347136.991488</v>
      </c>
      <c r="J56" s="29">
        <f t="shared" si="12"/>
        <v>8.9361702127659579E-3</v>
      </c>
      <c r="K56" s="14">
        <v>625</v>
      </c>
      <c r="L56" s="11">
        <v>89.832769999999996</v>
      </c>
      <c r="M56" s="9">
        <f t="shared" si="8"/>
        <v>5.1626379421965585E-11</v>
      </c>
      <c r="N56" s="10">
        <f t="shared" si="9"/>
        <v>-0.2221436791838042</v>
      </c>
      <c r="Q56" s="2">
        <f t="shared" si="14"/>
        <v>0</v>
      </c>
      <c r="R56" s="2">
        <f t="shared" si="14"/>
        <v>0</v>
      </c>
      <c r="S56" s="2">
        <f t="shared" si="14"/>
        <v>0</v>
      </c>
      <c r="T56" s="2">
        <f t="shared" si="14"/>
        <v>0</v>
      </c>
      <c r="U56" s="2">
        <f t="shared" si="14"/>
        <v>0</v>
      </c>
      <c r="V56" s="2">
        <f t="shared" si="14"/>
        <v>0</v>
      </c>
      <c r="W56" s="2">
        <f t="shared" si="14"/>
        <v>0</v>
      </c>
      <c r="X56" s="2">
        <f t="shared" si="14"/>
        <v>0</v>
      </c>
      <c r="Y56" s="2">
        <f t="shared" si="14"/>
        <v>0</v>
      </c>
      <c r="Z56" s="2">
        <f t="shared" si="14"/>
        <v>0</v>
      </c>
      <c r="AA56" s="2">
        <f t="shared" si="14"/>
        <v>0</v>
      </c>
      <c r="AB56" s="2">
        <f t="shared" si="14"/>
        <v>0</v>
      </c>
      <c r="AC56" s="2">
        <f t="shared" si="14"/>
        <v>0</v>
      </c>
      <c r="AD56" s="2">
        <f t="shared" si="14"/>
        <v>0</v>
      </c>
      <c r="AE56" s="2">
        <f t="shared" si="14"/>
        <v>0</v>
      </c>
      <c r="AF56" s="2">
        <f t="shared" si="14"/>
        <v>0</v>
      </c>
      <c r="AG56" s="2">
        <f t="shared" si="13"/>
        <v>16546347136.991488</v>
      </c>
      <c r="AH56" s="2">
        <f t="shared" si="13"/>
        <v>0</v>
      </c>
      <c r="AI56" s="2">
        <f t="shared" si="13"/>
        <v>0</v>
      </c>
      <c r="AJ56" s="2">
        <f t="shared" si="13"/>
        <v>0</v>
      </c>
      <c r="AK56" s="2">
        <f t="shared" si="13"/>
        <v>0</v>
      </c>
      <c r="AL56" s="2">
        <f t="shared" si="13"/>
        <v>0</v>
      </c>
      <c r="AM56" s="2">
        <f t="shared" si="13"/>
        <v>0</v>
      </c>
      <c r="AN56" s="2">
        <f t="shared" si="13"/>
        <v>0</v>
      </c>
      <c r="AO56" s="2">
        <f t="shared" si="13"/>
        <v>0</v>
      </c>
      <c r="AP56" s="2">
        <f t="shared" si="13"/>
        <v>0</v>
      </c>
      <c r="AQ56" s="2">
        <f t="shared" si="13"/>
        <v>0</v>
      </c>
      <c r="AR56" s="2">
        <f t="shared" si="13"/>
        <v>0</v>
      </c>
      <c r="AT56" s="20"/>
      <c r="AU56" s="21"/>
      <c r="AV56" s="20"/>
    </row>
    <row r="57" spans="1:48" s="2" customFormat="1" x14ac:dyDescent="0.2">
      <c r="A57" s="42"/>
      <c r="B57" s="43" t="s">
        <v>69</v>
      </c>
      <c r="C57" s="41">
        <v>18</v>
      </c>
      <c r="D57" s="41">
        <v>32</v>
      </c>
      <c r="E57" s="41">
        <v>0</v>
      </c>
      <c r="F57" s="41">
        <v>4</v>
      </c>
      <c r="G57">
        <v>57506720.715429999</v>
      </c>
      <c r="H57" s="2">
        <f t="shared" si="6"/>
        <v>312</v>
      </c>
      <c r="I57" s="10">
        <f t="shared" si="7"/>
        <v>17942096863.214161</v>
      </c>
      <c r="J57" s="29">
        <f t="shared" si="12"/>
        <v>8.7499999999999991E-3</v>
      </c>
      <c r="K57" s="14">
        <v>589</v>
      </c>
      <c r="L57" s="11">
        <v>71.99924</v>
      </c>
      <c r="M57" s="9">
        <f t="shared" si="8"/>
        <v>5.0928714661004569E-9</v>
      </c>
      <c r="N57" s="10">
        <f t="shared" si="9"/>
        <v>1.8127836215026296</v>
      </c>
      <c r="Q57" s="2">
        <f t="shared" si="14"/>
        <v>0</v>
      </c>
      <c r="R57" s="2">
        <f t="shared" si="14"/>
        <v>0</v>
      </c>
      <c r="S57" s="2">
        <f t="shared" si="14"/>
        <v>0</v>
      </c>
      <c r="T57" s="2">
        <f t="shared" si="14"/>
        <v>0</v>
      </c>
      <c r="U57" s="2">
        <f t="shared" si="14"/>
        <v>0</v>
      </c>
      <c r="V57" s="2">
        <f t="shared" si="14"/>
        <v>0</v>
      </c>
      <c r="W57" s="2">
        <f t="shared" si="14"/>
        <v>0</v>
      </c>
      <c r="X57" s="2">
        <f t="shared" si="14"/>
        <v>0</v>
      </c>
      <c r="Y57" s="2">
        <f t="shared" si="14"/>
        <v>0</v>
      </c>
      <c r="Z57" s="2">
        <f t="shared" si="14"/>
        <v>0</v>
      </c>
      <c r="AA57" s="2">
        <f t="shared" si="14"/>
        <v>0</v>
      </c>
      <c r="AB57" s="2">
        <f t="shared" si="14"/>
        <v>0</v>
      </c>
      <c r="AC57" s="2">
        <f t="shared" si="14"/>
        <v>0</v>
      </c>
      <c r="AD57" s="2">
        <f t="shared" si="14"/>
        <v>0</v>
      </c>
      <c r="AE57" s="2">
        <f t="shared" si="14"/>
        <v>0</v>
      </c>
      <c r="AF57" s="2">
        <f t="shared" ref="AF57:AR68" si="15">IF($N57&gt;AF$26,IF($N57&lt;AG$26,$I57,),)</f>
        <v>0</v>
      </c>
      <c r="AG57" s="2">
        <f t="shared" si="15"/>
        <v>0</v>
      </c>
      <c r="AH57" s="2">
        <f t="shared" si="15"/>
        <v>0</v>
      </c>
      <c r="AI57" s="2">
        <f t="shared" si="15"/>
        <v>17942096863.214161</v>
      </c>
      <c r="AJ57" s="2">
        <f t="shared" si="15"/>
        <v>0</v>
      </c>
      <c r="AK57" s="2">
        <f t="shared" si="15"/>
        <v>0</v>
      </c>
      <c r="AL57" s="2">
        <f t="shared" si="15"/>
        <v>0</v>
      </c>
      <c r="AM57" s="2">
        <f t="shared" si="15"/>
        <v>0</v>
      </c>
      <c r="AN57" s="2">
        <f t="shared" si="15"/>
        <v>0</v>
      </c>
      <c r="AO57" s="2">
        <f t="shared" si="15"/>
        <v>0</v>
      </c>
      <c r="AP57" s="2">
        <f t="shared" si="15"/>
        <v>0</v>
      </c>
      <c r="AQ57" s="2">
        <f t="shared" si="15"/>
        <v>0</v>
      </c>
      <c r="AR57" s="2">
        <f t="shared" si="15"/>
        <v>0</v>
      </c>
      <c r="AT57" s="20"/>
      <c r="AU57" s="21"/>
      <c r="AV57" s="20"/>
    </row>
    <row r="58" spans="1:48" s="2" customFormat="1" x14ac:dyDescent="0.2">
      <c r="A58" s="42"/>
      <c r="B58" s="43" t="s">
        <v>70</v>
      </c>
      <c r="C58" s="41">
        <v>34</v>
      </c>
      <c r="D58" s="41">
        <v>66</v>
      </c>
      <c r="E58" s="41">
        <v>0</v>
      </c>
      <c r="F58" s="41">
        <v>4</v>
      </c>
      <c r="G58">
        <v>51178140.759769</v>
      </c>
      <c r="H58" s="2">
        <f t="shared" si="6"/>
        <v>538</v>
      </c>
      <c r="I58" s="10">
        <f t="shared" si="7"/>
        <v>27533839728.755722</v>
      </c>
      <c r="J58" s="29">
        <f t="shared" si="12"/>
        <v>4.3298969072164944E-3</v>
      </c>
      <c r="K58" s="14">
        <v>575</v>
      </c>
      <c r="L58" s="11">
        <v>128.210194</v>
      </c>
      <c r="M58" s="9">
        <f t="shared" si="8"/>
        <v>6.4634721520797488E-14</v>
      </c>
      <c r="N58" s="10">
        <f t="shared" si="9"/>
        <v>-2.8470855304520577</v>
      </c>
      <c r="Q58" s="2">
        <f t="shared" ref="Q58:AF68" si="16">IF($N58&gt;Q$26,IF($N58&lt;R$26,$I58,),)</f>
        <v>0</v>
      </c>
      <c r="R58" s="2">
        <f t="shared" si="16"/>
        <v>0</v>
      </c>
      <c r="S58" s="2">
        <f t="shared" si="16"/>
        <v>0</v>
      </c>
      <c r="T58" s="2">
        <f t="shared" si="16"/>
        <v>0</v>
      </c>
      <c r="U58" s="2">
        <f t="shared" si="16"/>
        <v>0</v>
      </c>
      <c r="V58" s="2">
        <f t="shared" si="16"/>
        <v>0</v>
      </c>
      <c r="W58" s="2">
        <f t="shared" si="16"/>
        <v>0</v>
      </c>
      <c r="X58" s="2">
        <f t="shared" si="16"/>
        <v>0</v>
      </c>
      <c r="Y58" s="2">
        <f t="shared" si="16"/>
        <v>0</v>
      </c>
      <c r="Z58" s="2">
        <f t="shared" si="16"/>
        <v>0</v>
      </c>
      <c r="AA58" s="2">
        <f t="shared" si="16"/>
        <v>0</v>
      </c>
      <c r="AB58" s="2">
        <f t="shared" si="16"/>
        <v>0</v>
      </c>
      <c r="AC58" s="2">
        <f t="shared" si="16"/>
        <v>0</v>
      </c>
      <c r="AD58" s="2">
        <f t="shared" si="16"/>
        <v>0</v>
      </c>
      <c r="AE58" s="2">
        <f t="shared" si="16"/>
        <v>27533839728.755722</v>
      </c>
      <c r="AF58" s="2">
        <f t="shared" si="16"/>
        <v>0</v>
      </c>
      <c r="AG58" s="2">
        <f t="shared" si="15"/>
        <v>0</v>
      </c>
      <c r="AH58" s="2">
        <f t="shared" si="15"/>
        <v>0</v>
      </c>
      <c r="AI58" s="2">
        <f t="shared" si="15"/>
        <v>0</v>
      </c>
      <c r="AJ58" s="2">
        <f t="shared" si="15"/>
        <v>0</v>
      </c>
      <c r="AK58" s="2">
        <f t="shared" si="15"/>
        <v>0</v>
      </c>
      <c r="AL58" s="2">
        <f t="shared" si="15"/>
        <v>0</v>
      </c>
      <c r="AM58" s="2">
        <f t="shared" si="15"/>
        <v>0</v>
      </c>
      <c r="AN58" s="2">
        <f t="shared" si="15"/>
        <v>0</v>
      </c>
      <c r="AO58" s="2">
        <f t="shared" si="15"/>
        <v>0</v>
      </c>
      <c r="AP58" s="2">
        <f t="shared" si="15"/>
        <v>0</v>
      </c>
      <c r="AQ58" s="2">
        <f t="shared" si="15"/>
        <v>0</v>
      </c>
      <c r="AR58" s="2">
        <f t="shared" si="15"/>
        <v>0</v>
      </c>
      <c r="AT58" s="20"/>
      <c r="AU58" s="21"/>
      <c r="AV58" s="20"/>
    </row>
    <row r="59" spans="1:48" s="2" customFormat="1" x14ac:dyDescent="0.2">
      <c r="A59" s="42"/>
      <c r="B59" s="40" t="s">
        <v>72</v>
      </c>
      <c r="C59">
        <v>16</v>
      </c>
      <c r="D59">
        <v>28</v>
      </c>
      <c r="E59">
        <v>0</v>
      </c>
      <c r="F59">
        <v>3</v>
      </c>
      <c r="G59">
        <v>49022858.850032002</v>
      </c>
      <c r="H59" s="2">
        <f t="shared" si="6"/>
        <v>268</v>
      </c>
      <c r="I59" s="10">
        <f t="shared" si="7"/>
        <v>13138126171.808577</v>
      </c>
      <c r="J59" s="29">
        <f t="shared" si="12"/>
        <v>9.7674418604651158E-3</v>
      </c>
      <c r="K59" s="14">
        <v>625</v>
      </c>
      <c r="L59" s="11">
        <v>96.558796000000001</v>
      </c>
      <c r="M59" s="9">
        <f t="shared" si="8"/>
        <v>1.3635732055152116E-11</v>
      </c>
      <c r="N59" s="10">
        <f t="shared" si="9"/>
        <v>-0.82552043540884879</v>
      </c>
      <c r="Q59" s="2">
        <f t="shared" si="16"/>
        <v>0</v>
      </c>
      <c r="R59" s="2">
        <f t="shared" si="16"/>
        <v>0</v>
      </c>
      <c r="S59" s="2">
        <f t="shared" si="16"/>
        <v>0</v>
      </c>
      <c r="T59" s="2">
        <f t="shared" si="16"/>
        <v>0</v>
      </c>
      <c r="U59" s="2">
        <f t="shared" si="16"/>
        <v>0</v>
      </c>
      <c r="V59" s="2">
        <f t="shared" si="16"/>
        <v>0</v>
      </c>
      <c r="W59" s="2">
        <f t="shared" si="16"/>
        <v>0</v>
      </c>
      <c r="X59" s="2">
        <f t="shared" si="16"/>
        <v>0</v>
      </c>
      <c r="Y59" s="2">
        <f t="shared" si="16"/>
        <v>0</v>
      </c>
      <c r="Z59" s="2">
        <f t="shared" si="16"/>
        <v>0</v>
      </c>
      <c r="AA59" s="2">
        <f t="shared" si="16"/>
        <v>0</v>
      </c>
      <c r="AB59" s="2">
        <f t="shared" si="16"/>
        <v>0</v>
      </c>
      <c r="AC59" s="2">
        <f t="shared" si="16"/>
        <v>0</v>
      </c>
      <c r="AD59" s="2">
        <f t="shared" si="16"/>
        <v>0</v>
      </c>
      <c r="AE59" s="2">
        <f t="shared" si="16"/>
        <v>0</v>
      </c>
      <c r="AF59" s="2">
        <f t="shared" si="16"/>
        <v>0</v>
      </c>
      <c r="AG59" s="2">
        <f t="shared" si="15"/>
        <v>13138126171.808577</v>
      </c>
      <c r="AH59" s="2">
        <f t="shared" si="15"/>
        <v>0</v>
      </c>
      <c r="AI59" s="2">
        <f t="shared" si="15"/>
        <v>0</v>
      </c>
      <c r="AJ59" s="2">
        <f t="shared" si="15"/>
        <v>0</v>
      </c>
      <c r="AK59" s="2">
        <f t="shared" si="15"/>
        <v>0</v>
      </c>
      <c r="AL59" s="2">
        <f t="shared" si="15"/>
        <v>0</v>
      </c>
      <c r="AM59" s="2">
        <f t="shared" si="15"/>
        <v>0</v>
      </c>
      <c r="AN59" s="2">
        <f t="shared" si="15"/>
        <v>0</v>
      </c>
      <c r="AO59" s="2">
        <f t="shared" si="15"/>
        <v>0</v>
      </c>
      <c r="AP59" s="2">
        <f t="shared" si="15"/>
        <v>0</v>
      </c>
      <c r="AQ59" s="2">
        <f t="shared" si="15"/>
        <v>0</v>
      </c>
      <c r="AR59" s="2">
        <f t="shared" si="15"/>
        <v>0</v>
      </c>
      <c r="AT59" s="20"/>
      <c r="AU59" s="21"/>
      <c r="AV59" s="20"/>
    </row>
    <row r="60" spans="1:48" s="2" customFormat="1" x14ac:dyDescent="0.2">
      <c r="A60" s="42"/>
      <c r="B60" s="40" t="s">
        <v>73</v>
      </c>
      <c r="C60">
        <v>9</v>
      </c>
      <c r="D60">
        <v>18</v>
      </c>
      <c r="E60">
        <v>0</v>
      </c>
      <c r="F60">
        <v>3</v>
      </c>
      <c r="G60">
        <v>45098814.093093999</v>
      </c>
      <c r="H60" s="2">
        <f t="shared" si="6"/>
        <v>174</v>
      </c>
      <c r="I60" s="10">
        <f t="shared" si="7"/>
        <v>7847193652.1983557</v>
      </c>
      <c r="J60" s="29">
        <f t="shared" si="12"/>
        <v>1.7499999999999998E-2</v>
      </c>
      <c r="K60" s="14">
        <v>625</v>
      </c>
      <c r="L60" s="11">
        <v>68.075032000000007</v>
      </c>
      <c r="M60" s="9">
        <f t="shared" si="8"/>
        <v>1.0002112958071603E-8</v>
      </c>
      <c r="N60" s="10">
        <f t="shared" si="9"/>
        <v>1.8523073150869669</v>
      </c>
      <c r="Q60" s="2">
        <f t="shared" si="16"/>
        <v>0</v>
      </c>
      <c r="R60" s="2">
        <f t="shared" si="16"/>
        <v>0</v>
      </c>
      <c r="S60" s="2">
        <f t="shared" si="16"/>
        <v>0</v>
      </c>
      <c r="T60" s="2">
        <f t="shared" si="16"/>
        <v>0</v>
      </c>
      <c r="U60" s="2">
        <f t="shared" si="16"/>
        <v>0</v>
      </c>
      <c r="V60" s="2">
        <f t="shared" si="16"/>
        <v>0</v>
      </c>
      <c r="W60" s="2">
        <f t="shared" si="16"/>
        <v>0</v>
      </c>
      <c r="X60" s="2">
        <f t="shared" si="16"/>
        <v>0</v>
      </c>
      <c r="Y60" s="2">
        <f t="shared" si="16"/>
        <v>0</v>
      </c>
      <c r="Z60" s="2">
        <f t="shared" si="16"/>
        <v>0</v>
      </c>
      <c r="AA60" s="2">
        <f t="shared" si="16"/>
        <v>0</v>
      </c>
      <c r="AB60" s="2">
        <f t="shared" si="16"/>
        <v>0</v>
      </c>
      <c r="AC60" s="2">
        <f t="shared" si="16"/>
        <v>0</v>
      </c>
      <c r="AD60" s="2">
        <f t="shared" si="16"/>
        <v>0</v>
      </c>
      <c r="AE60" s="2">
        <f t="shared" si="16"/>
        <v>0</v>
      </c>
      <c r="AF60" s="2">
        <f t="shared" si="16"/>
        <v>0</v>
      </c>
      <c r="AG60" s="2">
        <f t="shared" si="15"/>
        <v>0</v>
      </c>
      <c r="AH60" s="2">
        <f t="shared" si="15"/>
        <v>0</v>
      </c>
      <c r="AI60" s="2">
        <f t="shared" si="15"/>
        <v>7847193652.1983557</v>
      </c>
      <c r="AJ60" s="2">
        <f t="shared" si="15"/>
        <v>0</v>
      </c>
      <c r="AK60" s="2">
        <f t="shared" si="15"/>
        <v>0</v>
      </c>
      <c r="AL60" s="2">
        <f t="shared" si="15"/>
        <v>0</v>
      </c>
      <c r="AM60" s="2">
        <f t="shared" si="15"/>
        <v>0</v>
      </c>
      <c r="AN60" s="2">
        <f t="shared" si="15"/>
        <v>0</v>
      </c>
      <c r="AO60" s="2">
        <f t="shared" si="15"/>
        <v>0</v>
      </c>
      <c r="AP60" s="2">
        <f t="shared" si="15"/>
        <v>0</v>
      </c>
      <c r="AQ60" s="2">
        <f t="shared" si="15"/>
        <v>0</v>
      </c>
      <c r="AR60" s="2">
        <f t="shared" si="15"/>
        <v>0</v>
      </c>
      <c r="AT60" s="20"/>
      <c r="AU60" s="21"/>
      <c r="AV60" s="20"/>
    </row>
    <row r="61" spans="1:48" s="2" customFormat="1" x14ac:dyDescent="0.2">
      <c r="A61" s="42"/>
      <c r="B61" s="43" t="s">
        <v>74</v>
      </c>
      <c r="C61" s="41">
        <v>36</v>
      </c>
      <c r="D61" s="41">
        <v>70</v>
      </c>
      <c r="E61" s="41">
        <v>0</v>
      </c>
      <c r="F61" s="41">
        <v>4</v>
      </c>
      <c r="G61">
        <v>38241384.177734002</v>
      </c>
      <c r="H61" s="2">
        <f t="shared" si="6"/>
        <v>566</v>
      </c>
      <c r="I61" s="10">
        <f t="shared" si="7"/>
        <v>21644623444.597446</v>
      </c>
      <c r="J61" s="29">
        <f t="shared" si="12"/>
        <v>4.0776699029126213E-3</v>
      </c>
      <c r="K61" s="14">
        <v>592</v>
      </c>
      <c r="L61" s="11">
        <v>124.568662</v>
      </c>
      <c r="M61" s="9">
        <f t="shared" si="8"/>
        <v>5.8470702085806713E-14</v>
      </c>
      <c r="N61" s="10">
        <f t="shared" si="9"/>
        <v>-2.8685789482660353</v>
      </c>
      <c r="Q61" s="2">
        <f t="shared" si="16"/>
        <v>0</v>
      </c>
      <c r="R61" s="2">
        <f t="shared" si="16"/>
        <v>0</v>
      </c>
      <c r="S61" s="2">
        <f t="shared" si="16"/>
        <v>0</v>
      </c>
      <c r="T61" s="2">
        <f t="shared" si="16"/>
        <v>0</v>
      </c>
      <c r="U61" s="2">
        <f t="shared" si="16"/>
        <v>0</v>
      </c>
      <c r="V61" s="2">
        <f t="shared" si="16"/>
        <v>0</v>
      </c>
      <c r="W61" s="2">
        <f t="shared" si="16"/>
        <v>0</v>
      </c>
      <c r="X61" s="2">
        <f t="shared" si="16"/>
        <v>0</v>
      </c>
      <c r="Y61" s="2">
        <f t="shared" si="16"/>
        <v>0</v>
      </c>
      <c r="Z61" s="2">
        <f t="shared" si="16"/>
        <v>0</v>
      </c>
      <c r="AA61" s="2">
        <f t="shared" si="16"/>
        <v>0</v>
      </c>
      <c r="AB61" s="2">
        <f t="shared" si="16"/>
        <v>0</v>
      </c>
      <c r="AC61" s="2">
        <f t="shared" si="16"/>
        <v>0</v>
      </c>
      <c r="AD61" s="2">
        <f t="shared" si="16"/>
        <v>0</v>
      </c>
      <c r="AE61" s="2">
        <f t="shared" si="16"/>
        <v>21644623444.597446</v>
      </c>
      <c r="AF61" s="2">
        <f t="shared" si="16"/>
        <v>0</v>
      </c>
      <c r="AG61" s="2">
        <f t="shared" si="15"/>
        <v>0</v>
      </c>
      <c r="AH61" s="2">
        <f t="shared" si="15"/>
        <v>0</v>
      </c>
      <c r="AI61" s="2">
        <f t="shared" si="15"/>
        <v>0</v>
      </c>
      <c r="AJ61" s="2">
        <f t="shared" si="15"/>
        <v>0</v>
      </c>
      <c r="AK61" s="2">
        <f t="shared" si="15"/>
        <v>0</v>
      </c>
      <c r="AL61" s="2">
        <f t="shared" si="15"/>
        <v>0</v>
      </c>
      <c r="AM61" s="2">
        <f t="shared" si="15"/>
        <v>0</v>
      </c>
      <c r="AN61" s="2">
        <f t="shared" si="15"/>
        <v>0</v>
      </c>
      <c r="AO61" s="2">
        <f t="shared" si="15"/>
        <v>0</v>
      </c>
      <c r="AP61" s="2">
        <f t="shared" si="15"/>
        <v>0</v>
      </c>
      <c r="AQ61" s="2">
        <f t="shared" si="15"/>
        <v>0</v>
      </c>
      <c r="AR61" s="2">
        <f t="shared" si="15"/>
        <v>0</v>
      </c>
      <c r="AT61" s="20"/>
      <c r="AU61" s="21"/>
      <c r="AV61" s="20"/>
    </row>
    <row r="62" spans="1:48" s="2" customFormat="1" x14ac:dyDescent="0.2">
      <c r="A62" s="42"/>
      <c r="B62" s="43" t="s">
        <v>75</v>
      </c>
      <c r="C62" s="41">
        <v>34</v>
      </c>
      <c r="D62" s="41">
        <v>66</v>
      </c>
      <c r="E62" s="41">
        <v>0</v>
      </c>
      <c r="F62" s="41">
        <v>5</v>
      </c>
      <c r="G62" s="40">
        <v>34478687.83399</v>
      </c>
      <c r="H62" s="2">
        <f t="shared" si="6"/>
        <v>554</v>
      </c>
      <c r="I62" s="10">
        <f t="shared" si="7"/>
        <v>19101193060.03046</v>
      </c>
      <c r="J62" s="29">
        <f t="shared" si="12"/>
        <v>4.3749999999999995E-3</v>
      </c>
      <c r="K62" s="14">
        <v>625</v>
      </c>
      <c r="L62" s="11">
        <v>122.706326</v>
      </c>
      <c r="M62" s="9">
        <f t="shared" si="8"/>
        <v>2.4432518947296693E-14</v>
      </c>
      <c r="N62" s="10">
        <f t="shared" si="9"/>
        <v>-3.25685567914126</v>
      </c>
      <c r="Q62" s="2">
        <f t="shared" si="16"/>
        <v>0</v>
      </c>
      <c r="R62" s="2">
        <f t="shared" si="16"/>
        <v>0</v>
      </c>
      <c r="S62" s="2">
        <f t="shared" si="16"/>
        <v>0</v>
      </c>
      <c r="T62" s="2">
        <f t="shared" si="16"/>
        <v>0</v>
      </c>
      <c r="U62" s="2">
        <f t="shared" si="16"/>
        <v>0</v>
      </c>
      <c r="V62" s="2">
        <f t="shared" si="16"/>
        <v>0</v>
      </c>
      <c r="W62" s="2">
        <f t="shared" si="16"/>
        <v>0</v>
      </c>
      <c r="X62" s="2">
        <f t="shared" si="16"/>
        <v>0</v>
      </c>
      <c r="Y62" s="2">
        <f t="shared" si="16"/>
        <v>0</v>
      </c>
      <c r="Z62" s="2">
        <f t="shared" si="16"/>
        <v>0</v>
      </c>
      <c r="AA62" s="2">
        <f t="shared" si="16"/>
        <v>0</v>
      </c>
      <c r="AB62" s="2">
        <f t="shared" si="16"/>
        <v>0</v>
      </c>
      <c r="AC62" s="2">
        <f t="shared" si="16"/>
        <v>0</v>
      </c>
      <c r="AD62" s="2">
        <f t="shared" si="16"/>
        <v>19101193060.03046</v>
      </c>
      <c r="AE62" s="2">
        <f t="shared" si="16"/>
        <v>0</v>
      </c>
      <c r="AF62" s="2">
        <f t="shared" si="16"/>
        <v>0</v>
      </c>
      <c r="AG62" s="2">
        <f t="shared" si="15"/>
        <v>0</v>
      </c>
      <c r="AH62" s="2">
        <f t="shared" si="15"/>
        <v>0</v>
      </c>
      <c r="AI62" s="2">
        <f t="shared" si="15"/>
        <v>0</v>
      </c>
      <c r="AJ62" s="2">
        <f t="shared" si="15"/>
        <v>0</v>
      </c>
      <c r="AK62" s="2">
        <f t="shared" si="15"/>
        <v>0</v>
      </c>
      <c r="AL62" s="2">
        <f t="shared" si="15"/>
        <v>0</v>
      </c>
      <c r="AM62" s="2">
        <f t="shared" si="15"/>
        <v>0</v>
      </c>
      <c r="AN62" s="2">
        <f t="shared" si="15"/>
        <v>0</v>
      </c>
      <c r="AO62" s="2">
        <f t="shared" si="15"/>
        <v>0</v>
      </c>
      <c r="AP62" s="2">
        <f t="shared" si="15"/>
        <v>0</v>
      </c>
      <c r="AQ62" s="2">
        <f t="shared" si="15"/>
        <v>0</v>
      </c>
      <c r="AR62" s="2">
        <f t="shared" si="15"/>
        <v>0</v>
      </c>
      <c r="AT62" s="20"/>
      <c r="AU62" s="21"/>
      <c r="AV62" s="20"/>
    </row>
    <row r="63" spans="1:48" s="2" customFormat="1" x14ac:dyDescent="0.2">
      <c r="A63" s="42"/>
      <c r="B63" s="43" t="s">
        <v>76</v>
      </c>
      <c r="C63" s="41">
        <v>24</v>
      </c>
      <c r="D63" s="41">
        <v>48</v>
      </c>
      <c r="E63" s="41">
        <v>0</v>
      </c>
      <c r="F63" s="41">
        <v>2</v>
      </c>
      <c r="G63" s="40">
        <v>39759747.504175</v>
      </c>
      <c r="H63" s="2">
        <f t="shared" si="6"/>
        <v>368</v>
      </c>
      <c r="I63" s="10">
        <f t="shared" si="7"/>
        <v>14631587081.5364</v>
      </c>
      <c r="J63" s="29">
        <f t="shared" si="12"/>
        <v>6.0000000000000001E-3</v>
      </c>
      <c r="K63" s="14">
        <v>575</v>
      </c>
      <c r="L63" s="11">
        <v>67.243632000000005</v>
      </c>
      <c r="M63" s="9">
        <f t="shared" si="8"/>
        <v>1.259299166391591E-8</v>
      </c>
      <c r="N63" s="10">
        <f t="shared" si="9"/>
        <v>2.2776430464415438</v>
      </c>
      <c r="Q63" s="2">
        <f t="shared" si="16"/>
        <v>0</v>
      </c>
      <c r="R63" s="2">
        <f t="shared" si="16"/>
        <v>0</v>
      </c>
      <c r="S63" s="2">
        <f t="shared" si="16"/>
        <v>0</v>
      </c>
      <c r="T63" s="2">
        <f t="shared" si="16"/>
        <v>0</v>
      </c>
      <c r="U63" s="2">
        <f t="shared" si="16"/>
        <v>0</v>
      </c>
      <c r="V63" s="2">
        <f t="shared" si="16"/>
        <v>0</v>
      </c>
      <c r="W63" s="2">
        <f t="shared" si="16"/>
        <v>0</v>
      </c>
      <c r="X63" s="2">
        <f t="shared" si="16"/>
        <v>0</v>
      </c>
      <c r="Y63" s="2">
        <f t="shared" si="16"/>
        <v>0</v>
      </c>
      <c r="Z63" s="2">
        <f t="shared" si="16"/>
        <v>0</v>
      </c>
      <c r="AA63" s="2">
        <f t="shared" si="16"/>
        <v>0</v>
      </c>
      <c r="AB63" s="2">
        <f t="shared" si="16"/>
        <v>0</v>
      </c>
      <c r="AC63" s="2">
        <f t="shared" si="16"/>
        <v>0</v>
      </c>
      <c r="AD63" s="2">
        <f t="shared" si="16"/>
        <v>0</v>
      </c>
      <c r="AE63" s="2">
        <f t="shared" si="16"/>
        <v>0</v>
      </c>
      <c r="AF63" s="2">
        <f t="shared" si="16"/>
        <v>0</v>
      </c>
      <c r="AG63" s="2">
        <f t="shared" si="15"/>
        <v>0</v>
      </c>
      <c r="AH63" s="2">
        <f t="shared" si="15"/>
        <v>0</v>
      </c>
      <c r="AI63" s="2">
        <f t="shared" si="15"/>
        <v>0</v>
      </c>
      <c r="AJ63" s="2">
        <f t="shared" si="15"/>
        <v>14631587081.5364</v>
      </c>
      <c r="AK63" s="2">
        <f t="shared" si="15"/>
        <v>0</v>
      </c>
      <c r="AL63" s="2">
        <f t="shared" si="15"/>
        <v>0</v>
      </c>
      <c r="AM63" s="2">
        <f t="shared" si="15"/>
        <v>0</v>
      </c>
      <c r="AN63" s="2">
        <f t="shared" si="15"/>
        <v>0</v>
      </c>
      <c r="AO63" s="2">
        <f t="shared" si="15"/>
        <v>0</v>
      </c>
      <c r="AP63" s="2">
        <f t="shared" si="15"/>
        <v>0</v>
      </c>
      <c r="AQ63" s="2">
        <f t="shared" si="15"/>
        <v>0</v>
      </c>
      <c r="AR63" s="2">
        <f t="shared" si="15"/>
        <v>0</v>
      </c>
      <c r="AT63" s="20"/>
      <c r="AU63" s="21"/>
      <c r="AV63" s="20"/>
    </row>
    <row r="64" spans="1:48" s="2" customFormat="1" x14ac:dyDescent="0.2">
      <c r="A64" s="42"/>
      <c r="B64" s="43" t="s">
        <v>77</v>
      </c>
      <c r="C64" s="41">
        <v>16</v>
      </c>
      <c r="D64" s="41">
        <v>28</v>
      </c>
      <c r="E64" s="41">
        <v>0</v>
      </c>
      <c r="F64" s="41">
        <v>4</v>
      </c>
      <c r="G64">
        <v>39900219.425788</v>
      </c>
      <c r="H64" s="2">
        <f t="shared" si="6"/>
        <v>284</v>
      </c>
      <c r="I64" s="10">
        <f t="shared" si="7"/>
        <v>11331662316.923792</v>
      </c>
      <c r="J64" s="29">
        <f t="shared" si="12"/>
        <v>0.01</v>
      </c>
      <c r="K64" s="14">
        <v>625</v>
      </c>
      <c r="L64" s="11">
        <v>131.22817599999999</v>
      </c>
      <c r="M64" s="9">
        <f t="shared" si="8"/>
        <v>9.235878777915592E-15</v>
      </c>
      <c r="N64" s="10">
        <f t="shared" si="9"/>
        <v>-3.969537123946123</v>
      </c>
      <c r="Q64" s="2">
        <f t="shared" si="16"/>
        <v>0</v>
      </c>
      <c r="R64" s="2">
        <f t="shared" si="16"/>
        <v>0</v>
      </c>
      <c r="S64" s="2">
        <f t="shared" si="16"/>
        <v>0</v>
      </c>
      <c r="T64" s="2">
        <f t="shared" si="16"/>
        <v>0</v>
      </c>
      <c r="U64" s="2">
        <f t="shared" si="16"/>
        <v>0</v>
      </c>
      <c r="V64" s="2">
        <f t="shared" si="16"/>
        <v>0</v>
      </c>
      <c r="W64" s="2">
        <f t="shared" si="16"/>
        <v>0</v>
      </c>
      <c r="X64" s="2">
        <f t="shared" si="16"/>
        <v>0</v>
      </c>
      <c r="Y64" s="2">
        <f t="shared" si="16"/>
        <v>0</v>
      </c>
      <c r="Z64" s="2">
        <f t="shared" si="16"/>
        <v>0</v>
      </c>
      <c r="AA64" s="2">
        <f t="shared" si="16"/>
        <v>0</v>
      </c>
      <c r="AB64" s="2">
        <f t="shared" si="16"/>
        <v>0</v>
      </c>
      <c r="AC64" s="2">
        <f t="shared" si="16"/>
        <v>0</v>
      </c>
      <c r="AD64" s="2">
        <f t="shared" si="16"/>
        <v>11331662316.923792</v>
      </c>
      <c r="AE64" s="2">
        <f t="shared" si="16"/>
        <v>0</v>
      </c>
      <c r="AF64" s="2">
        <f t="shared" si="16"/>
        <v>0</v>
      </c>
      <c r="AG64" s="2">
        <f t="shared" si="15"/>
        <v>0</v>
      </c>
      <c r="AH64" s="2">
        <f t="shared" si="15"/>
        <v>0</v>
      </c>
      <c r="AI64" s="2">
        <f t="shared" si="15"/>
        <v>0</v>
      </c>
      <c r="AJ64" s="2">
        <f t="shared" si="15"/>
        <v>0</v>
      </c>
      <c r="AK64" s="2">
        <f t="shared" si="15"/>
        <v>0</v>
      </c>
      <c r="AL64" s="2">
        <f t="shared" si="15"/>
        <v>0</v>
      </c>
      <c r="AM64" s="2">
        <f t="shared" si="15"/>
        <v>0</v>
      </c>
      <c r="AN64" s="2">
        <f t="shared" si="15"/>
        <v>0</v>
      </c>
      <c r="AO64" s="2">
        <f t="shared" si="15"/>
        <v>0</v>
      </c>
      <c r="AP64" s="2">
        <f t="shared" si="15"/>
        <v>0</v>
      </c>
      <c r="AQ64" s="2">
        <f t="shared" si="15"/>
        <v>0</v>
      </c>
      <c r="AR64" s="2">
        <f t="shared" si="15"/>
        <v>0</v>
      </c>
      <c r="AT64" s="20"/>
      <c r="AU64" s="21"/>
      <c r="AV64" s="20"/>
    </row>
    <row r="65" spans="1:48" s="2" customFormat="1" x14ac:dyDescent="0.2">
      <c r="A65" s="42"/>
      <c r="B65" s="43" t="s">
        <v>78</v>
      </c>
      <c r="C65" s="41">
        <v>8</v>
      </c>
      <c r="D65" s="41">
        <v>8</v>
      </c>
      <c r="E65" s="41">
        <v>0</v>
      </c>
      <c r="F65" s="41">
        <v>2</v>
      </c>
      <c r="G65">
        <v>36090854.932409003</v>
      </c>
      <c r="H65" s="2">
        <f t="shared" si="6"/>
        <v>136</v>
      </c>
      <c r="I65" s="10">
        <f t="shared" si="7"/>
        <v>4908356270.8076248</v>
      </c>
      <c r="J65" s="29">
        <f t="shared" si="12"/>
        <v>2.3333333333333331E-2</v>
      </c>
      <c r="K65" s="14">
        <v>625</v>
      </c>
      <c r="L65" s="11">
        <v>61.332377999999999</v>
      </c>
      <c r="M65" s="9">
        <f t="shared" si="8"/>
        <v>5.5383194915069521E-8</v>
      </c>
      <c r="N65" s="10">
        <f t="shared" si="9"/>
        <v>2.4885832257365741</v>
      </c>
      <c r="Q65" s="2">
        <f t="shared" si="16"/>
        <v>0</v>
      </c>
      <c r="R65" s="2">
        <f t="shared" si="16"/>
        <v>0</v>
      </c>
      <c r="S65" s="2">
        <f t="shared" si="16"/>
        <v>0</v>
      </c>
      <c r="T65" s="2">
        <f t="shared" si="16"/>
        <v>0</v>
      </c>
      <c r="U65" s="2">
        <f t="shared" si="16"/>
        <v>0</v>
      </c>
      <c r="V65" s="2">
        <f t="shared" si="16"/>
        <v>0</v>
      </c>
      <c r="W65" s="2">
        <f t="shared" si="16"/>
        <v>0</v>
      </c>
      <c r="X65" s="2">
        <f t="shared" si="16"/>
        <v>0</v>
      </c>
      <c r="Y65" s="2">
        <f t="shared" si="16"/>
        <v>0</v>
      </c>
      <c r="Z65" s="2">
        <f t="shared" si="16"/>
        <v>0</v>
      </c>
      <c r="AA65" s="2">
        <f t="shared" si="16"/>
        <v>0</v>
      </c>
      <c r="AB65" s="2">
        <f t="shared" si="16"/>
        <v>0</v>
      </c>
      <c r="AC65" s="2">
        <f t="shared" si="16"/>
        <v>0</v>
      </c>
      <c r="AD65" s="2">
        <f t="shared" si="16"/>
        <v>0</v>
      </c>
      <c r="AE65" s="2">
        <f t="shared" si="16"/>
        <v>0</v>
      </c>
      <c r="AF65" s="2">
        <f t="shared" si="16"/>
        <v>0</v>
      </c>
      <c r="AG65" s="2">
        <f t="shared" si="15"/>
        <v>0</v>
      </c>
      <c r="AH65" s="2">
        <f t="shared" si="15"/>
        <v>0</v>
      </c>
      <c r="AI65" s="2">
        <f t="shared" si="15"/>
        <v>0</v>
      </c>
      <c r="AJ65" s="2">
        <f t="shared" si="15"/>
        <v>4908356270.8076248</v>
      </c>
      <c r="AK65" s="2">
        <f t="shared" si="15"/>
        <v>0</v>
      </c>
      <c r="AL65" s="2">
        <f t="shared" si="15"/>
        <v>0</v>
      </c>
      <c r="AM65" s="2">
        <f t="shared" si="15"/>
        <v>0</v>
      </c>
      <c r="AN65" s="2">
        <f t="shared" si="15"/>
        <v>0</v>
      </c>
      <c r="AO65" s="2">
        <f t="shared" si="15"/>
        <v>0</v>
      </c>
      <c r="AP65" s="2">
        <f t="shared" si="15"/>
        <v>0</v>
      </c>
      <c r="AQ65" s="2">
        <f t="shared" si="15"/>
        <v>0</v>
      </c>
      <c r="AR65" s="2">
        <f t="shared" si="15"/>
        <v>0</v>
      </c>
      <c r="AT65" s="20"/>
      <c r="AU65" s="21"/>
      <c r="AV65" s="20"/>
    </row>
    <row r="66" spans="1:48" s="2" customFormat="1" x14ac:dyDescent="0.2">
      <c r="A66" s="42"/>
      <c r="B66" s="40" t="s">
        <v>79</v>
      </c>
      <c r="C66">
        <v>13</v>
      </c>
      <c r="D66">
        <v>26</v>
      </c>
      <c r="E66">
        <v>0</v>
      </c>
      <c r="F66">
        <v>2</v>
      </c>
      <c r="G66">
        <v>37001433.400739998</v>
      </c>
      <c r="H66" s="2">
        <f t="shared" si="6"/>
        <v>214</v>
      </c>
      <c r="I66" s="10">
        <f t="shared" si="7"/>
        <v>7918306747.7583599</v>
      </c>
      <c r="J66" s="29">
        <f t="shared" si="12"/>
        <v>1.1351351351351352E-2</v>
      </c>
      <c r="K66" s="14">
        <v>625</v>
      </c>
      <c r="L66" s="11">
        <v>138.278448</v>
      </c>
      <c r="M66" s="9">
        <f t="shared" si="8"/>
        <v>2.3657432017131624E-15</v>
      </c>
      <c r="N66" s="10">
        <f t="shared" si="9"/>
        <v>-4.6839523139958379</v>
      </c>
      <c r="Q66" s="2">
        <f t="shared" si="16"/>
        <v>0</v>
      </c>
      <c r="R66" s="2">
        <f t="shared" si="16"/>
        <v>0</v>
      </c>
      <c r="S66" s="2">
        <f t="shared" si="16"/>
        <v>0</v>
      </c>
      <c r="T66" s="2">
        <f t="shared" si="16"/>
        <v>0</v>
      </c>
      <c r="U66" s="2">
        <f t="shared" si="16"/>
        <v>0</v>
      </c>
      <c r="V66" s="2">
        <f t="shared" si="16"/>
        <v>0</v>
      </c>
      <c r="W66" s="2">
        <f t="shared" si="16"/>
        <v>0</v>
      </c>
      <c r="X66" s="2">
        <f t="shared" si="16"/>
        <v>0</v>
      </c>
      <c r="Y66" s="2">
        <f t="shared" si="16"/>
        <v>0</v>
      </c>
      <c r="Z66" s="2">
        <f t="shared" si="16"/>
        <v>0</v>
      </c>
      <c r="AA66" s="2">
        <f t="shared" si="16"/>
        <v>0</v>
      </c>
      <c r="AB66" s="2">
        <f t="shared" si="16"/>
        <v>0</v>
      </c>
      <c r="AC66" s="2">
        <f t="shared" si="16"/>
        <v>7918306747.7583599</v>
      </c>
      <c r="AD66" s="2">
        <f t="shared" si="16"/>
        <v>0</v>
      </c>
      <c r="AE66" s="2">
        <f t="shared" si="16"/>
        <v>0</v>
      </c>
      <c r="AF66" s="2">
        <f t="shared" si="16"/>
        <v>0</v>
      </c>
      <c r="AG66" s="2">
        <f t="shared" si="15"/>
        <v>0</v>
      </c>
      <c r="AH66" s="2">
        <f t="shared" si="15"/>
        <v>0</v>
      </c>
      <c r="AI66" s="2">
        <f t="shared" si="15"/>
        <v>0</v>
      </c>
      <c r="AJ66" s="2">
        <f t="shared" si="15"/>
        <v>0</v>
      </c>
      <c r="AK66" s="2">
        <f t="shared" si="15"/>
        <v>0</v>
      </c>
      <c r="AL66" s="2">
        <f t="shared" si="15"/>
        <v>0</v>
      </c>
      <c r="AM66" s="2">
        <f t="shared" si="15"/>
        <v>0</v>
      </c>
      <c r="AN66" s="2">
        <f t="shared" si="15"/>
        <v>0</v>
      </c>
      <c r="AO66" s="2">
        <f t="shared" si="15"/>
        <v>0</v>
      </c>
      <c r="AP66" s="2">
        <f t="shared" si="15"/>
        <v>0</v>
      </c>
      <c r="AQ66" s="2">
        <f t="shared" si="15"/>
        <v>0</v>
      </c>
      <c r="AR66" s="2">
        <f t="shared" si="15"/>
        <v>0</v>
      </c>
      <c r="AT66" s="20"/>
      <c r="AU66" s="21"/>
      <c r="AV66" s="20"/>
    </row>
    <row r="67" spans="1:48" s="2" customFormat="1" x14ac:dyDescent="0.2">
      <c r="A67" s="42"/>
      <c r="B67" s="40" t="s">
        <v>80</v>
      </c>
      <c r="C67">
        <v>15</v>
      </c>
      <c r="D67">
        <v>28</v>
      </c>
      <c r="E67">
        <v>0</v>
      </c>
      <c r="F67">
        <v>2</v>
      </c>
      <c r="G67">
        <v>40318613.648507997</v>
      </c>
      <c r="H67" s="2">
        <f t="shared" si="6"/>
        <v>240</v>
      </c>
      <c r="I67" s="10">
        <f t="shared" si="7"/>
        <v>9676467275.6419201</v>
      </c>
      <c r="J67" s="29">
        <f t="shared" si="12"/>
        <v>0.01</v>
      </c>
      <c r="K67" s="14">
        <v>625</v>
      </c>
      <c r="L67" s="11">
        <v>30.204761999999999</v>
      </c>
      <c r="M67" s="9">
        <f t="shared" si="8"/>
        <v>1.6983086581301129E-5</v>
      </c>
      <c r="N67" s="10">
        <f t="shared" si="9"/>
        <v>5.2218941772884317</v>
      </c>
      <c r="Q67" s="2">
        <f t="shared" si="16"/>
        <v>0</v>
      </c>
      <c r="R67" s="2">
        <f t="shared" si="16"/>
        <v>0</v>
      </c>
      <c r="S67" s="2">
        <f t="shared" si="16"/>
        <v>0</v>
      </c>
      <c r="T67" s="2">
        <f t="shared" si="16"/>
        <v>0</v>
      </c>
      <c r="U67" s="2">
        <f t="shared" si="16"/>
        <v>0</v>
      </c>
      <c r="V67" s="2">
        <f t="shared" si="16"/>
        <v>0</v>
      </c>
      <c r="W67" s="2">
        <f t="shared" si="16"/>
        <v>0</v>
      </c>
      <c r="X67" s="2">
        <f t="shared" si="16"/>
        <v>0</v>
      </c>
      <c r="Y67" s="2">
        <f t="shared" si="16"/>
        <v>0</v>
      </c>
      <c r="Z67" s="2">
        <f t="shared" si="16"/>
        <v>0</v>
      </c>
      <c r="AA67" s="2">
        <f t="shared" si="16"/>
        <v>0</v>
      </c>
      <c r="AB67" s="2">
        <f t="shared" si="16"/>
        <v>0</v>
      </c>
      <c r="AC67" s="2">
        <f t="shared" si="16"/>
        <v>0</v>
      </c>
      <c r="AD67" s="2">
        <f t="shared" si="16"/>
        <v>0</v>
      </c>
      <c r="AE67" s="2">
        <f t="shared" si="16"/>
        <v>0</v>
      </c>
      <c r="AF67" s="2">
        <f t="shared" si="16"/>
        <v>0</v>
      </c>
      <c r="AG67" s="2">
        <f t="shared" si="15"/>
        <v>0</v>
      </c>
      <c r="AH67" s="2">
        <f t="shared" si="15"/>
        <v>0</v>
      </c>
      <c r="AI67" s="2">
        <f t="shared" si="15"/>
        <v>0</v>
      </c>
      <c r="AJ67" s="2">
        <f t="shared" si="15"/>
        <v>0</v>
      </c>
      <c r="AK67" s="2">
        <f t="shared" si="15"/>
        <v>0</v>
      </c>
      <c r="AL67" s="2">
        <f t="shared" si="15"/>
        <v>0</v>
      </c>
      <c r="AM67" s="2">
        <f t="shared" si="15"/>
        <v>9676467275.6419201</v>
      </c>
      <c r="AN67" s="2">
        <f t="shared" si="15"/>
        <v>0</v>
      </c>
      <c r="AO67" s="2">
        <f t="shared" si="15"/>
        <v>0</v>
      </c>
      <c r="AP67" s="2">
        <f t="shared" si="15"/>
        <v>0</v>
      </c>
      <c r="AQ67" s="2">
        <f t="shared" si="15"/>
        <v>0</v>
      </c>
      <c r="AR67" s="2">
        <f t="shared" si="15"/>
        <v>0</v>
      </c>
      <c r="AT67" s="20"/>
      <c r="AU67" s="21"/>
      <c r="AV67" s="20"/>
    </row>
    <row r="68" spans="1:48" s="2" customFormat="1" x14ac:dyDescent="0.2">
      <c r="A68" s="42"/>
      <c r="B68" s="40" t="s">
        <v>81</v>
      </c>
      <c r="C68">
        <v>10</v>
      </c>
      <c r="D68">
        <v>20</v>
      </c>
      <c r="E68">
        <v>0</v>
      </c>
      <c r="F68">
        <v>3</v>
      </c>
      <c r="G68">
        <v>36968189.016354002</v>
      </c>
      <c r="H68" s="2">
        <f t="shared" si="6"/>
        <v>188</v>
      </c>
      <c r="I68" s="10">
        <f t="shared" si="7"/>
        <v>6950019535.0745525</v>
      </c>
      <c r="J68" s="29">
        <f t="shared" si="12"/>
        <v>1.5555555555555555E-2</v>
      </c>
      <c r="K68" s="14">
        <v>625</v>
      </c>
      <c r="L68" s="11">
        <v>92.360225999999997</v>
      </c>
      <c r="M68" s="9">
        <f t="shared" si="8"/>
        <v>5.2701229985002093E-11</v>
      </c>
      <c r="N68" s="10">
        <f t="shared" si="9"/>
        <v>-0.39235508758614118</v>
      </c>
      <c r="Q68" s="2">
        <f t="shared" si="16"/>
        <v>0</v>
      </c>
      <c r="R68" s="2">
        <f t="shared" si="16"/>
        <v>0</v>
      </c>
      <c r="S68" s="2">
        <f t="shared" si="16"/>
        <v>0</v>
      </c>
      <c r="T68" s="2">
        <f t="shared" si="16"/>
        <v>0</v>
      </c>
      <c r="U68" s="2">
        <f t="shared" si="16"/>
        <v>0</v>
      </c>
      <c r="V68" s="2">
        <f t="shared" si="16"/>
        <v>0</v>
      </c>
      <c r="W68" s="2">
        <f t="shared" si="16"/>
        <v>0</v>
      </c>
      <c r="X68" s="2">
        <f t="shared" si="16"/>
        <v>0</v>
      </c>
      <c r="Y68" s="2">
        <f t="shared" si="16"/>
        <v>0</v>
      </c>
      <c r="Z68" s="2">
        <f t="shared" si="16"/>
        <v>0</v>
      </c>
      <c r="AA68" s="2">
        <f t="shared" si="16"/>
        <v>0</v>
      </c>
      <c r="AB68" s="2">
        <f t="shared" si="16"/>
        <v>0</v>
      </c>
      <c r="AC68" s="2">
        <f t="shared" si="16"/>
        <v>0</v>
      </c>
      <c r="AD68" s="2">
        <f t="shared" si="16"/>
        <v>0</v>
      </c>
      <c r="AE68" s="2">
        <f t="shared" si="16"/>
        <v>0</v>
      </c>
      <c r="AF68" s="2">
        <f t="shared" si="16"/>
        <v>0</v>
      </c>
      <c r="AG68" s="2">
        <f t="shared" si="15"/>
        <v>6950019535.0745525</v>
      </c>
      <c r="AH68" s="2">
        <f t="shared" si="15"/>
        <v>0</v>
      </c>
      <c r="AI68" s="2">
        <f t="shared" si="15"/>
        <v>0</v>
      </c>
      <c r="AJ68" s="2">
        <f t="shared" si="15"/>
        <v>0</v>
      </c>
      <c r="AK68" s="2">
        <f t="shared" si="15"/>
        <v>0</v>
      </c>
      <c r="AL68" s="2">
        <f t="shared" si="15"/>
        <v>0</v>
      </c>
      <c r="AM68" s="2">
        <f t="shared" si="15"/>
        <v>0</v>
      </c>
      <c r="AN68" s="2">
        <f t="shared" si="15"/>
        <v>0</v>
      </c>
      <c r="AO68" s="2">
        <f t="shared" si="15"/>
        <v>0</v>
      </c>
      <c r="AP68" s="2">
        <f t="shared" si="15"/>
        <v>0</v>
      </c>
      <c r="AQ68" s="2">
        <f t="shared" si="15"/>
        <v>0</v>
      </c>
      <c r="AR68" s="2">
        <f t="shared" si="15"/>
        <v>0</v>
      </c>
      <c r="AT68" s="20"/>
      <c r="AU68" s="21"/>
      <c r="AV68" s="20"/>
    </row>
  </sheetData>
  <conditionalFormatting sqref="B27:B68">
    <cfRule type="duplicateValues" dxfId="0" priority="8"/>
  </conditionalFormatting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VBS-200m</vt:lpstr>
      <vt:lpstr>VBS-15m</vt:lpstr>
    </vt:vector>
  </TitlesOfParts>
  <Company>Purdue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Laskin, Alexander</dc:creator>
  <cp:lastModifiedBy>Xie, Qiaorong</cp:lastModifiedBy>
  <dcterms:created xsi:type="dcterms:W3CDTF">2023-06-09T08:00:00Z</dcterms:created>
  <dcterms:modified xsi:type="dcterms:W3CDTF">2025-05-20T15:43:26Z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B8959364AEADF8C5325F876404038CA9</vt:lpwstr>
  </property>
  <property fmtid="{D5CDD505-2E9C-101B-9397-08002B2CF9AE}" pid="3" name="KSOProductBuildVer">
    <vt:lpwstr>1033-4.6.1.7451</vt:lpwstr>
  </property>
</Properties>
</file>